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Vo Nguyen Thanh Nhan\Documents\Zalo Received Files\"/>
    </mc:Choice>
  </mc:AlternateContent>
  <xr:revisionPtr revIDLastSave="0" documentId="13_ncr:1_{FB9D9C25-E88B-4BDC-90F8-A355BC4FF355}" xr6:coauthVersionLast="47" xr6:coauthVersionMax="47" xr10:uidLastSave="{00000000-0000-0000-0000-000000000000}"/>
  <bookViews>
    <workbookView xWindow="-120" yWindow="-120" windowWidth="29040" windowHeight="15720" tabRatio="690" xr2:uid="{00000000-000D-0000-FFFF-FFFF00000000}"/>
  </bookViews>
  <sheets>
    <sheet name="TH SU DUNG" sheetId="11" r:id="rId1"/>
    <sheet name="Cai cach tien luong" sheetId="10" r:id="rId2"/>
    <sheet name="Kết dư" sheetId="9" r:id="rId3"/>
    <sheet name="Bang DC cackhoanthu" sheetId="12" r:id="rId4"/>
    <sheet name="Xác định số tiết kiệm" sheetId="13" r:id="rId5"/>
    <sheet name="1B" sheetId="5" state="hidden" r:id="rId6"/>
    <sheet name="1C_phần 1" sheetId="1" state="hidden" r:id="rId7"/>
    <sheet name="1C_phần 2" sheetId="8" state="hidden" r:id="rId8"/>
  </sheets>
  <externalReferences>
    <externalReference r:id="rId9"/>
  </externalReferences>
  <definedNames>
    <definedName name="a" localSheetId="1">#REF!</definedName>
    <definedName name="a">#REF!</definedName>
    <definedName name="Dt" localSheetId="1">#REF!</definedName>
    <definedName name="Dt">#REF!</definedName>
    <definedName name="h" localSheetId="1">#REF!</definedName>
    <definedName name="h">#REF!</definedName>
    <definedName name="none" localSheetId="1">#REF!</definedName>
    <definedName name="none">#REF!</definedName>
    <definedName name="_xlnm.Print_Area" localSheetId="2">'Kết dư'!$A$1:$I$37</definedName>
    <definedName name="_xlnm.Print_Area" localSheetId="0">'TH SU DUNG'!$A$1:$I$91</definedName>
    <definedName name="_xlnm.Print_Area">#N/A</definedName>
    <definedName name="_xlnm.Print_Titles" localSheetId="0">'TH SU DUNG'!$7:$8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3" l="1"/>
  <c r="T1" i="12"/>
  <c r="A2" i="13"/>
  <c r="O11" i="13"/>
  <c r="O13" i="13"/>
  <c r="O14" i="13"/>
  <c r="O15" i="13"/>
  <c r="O16" i="13"/>
  <c r="O17" i="13"/>
  <c r="O18" i="13"/>
  <c r="O19" i="13"/>
  <c r="O20" i="13"/>
  <c r="N19" i="13"/>
  <c r="N20" i="13"/>
  <c r="N18" i="13"/>
  <c r="N11" i="13"/>
  <c r="M19" i="13"/>
  <c r="M20" i="13"/>
  <c r="M18" i="13"/>
  <c r="M17" i="13" s="1"/>
  <c r="M12" i="13"/>
  <c r="O12" i="13" s="1"/>
  <c r="M13" i="13"/>
  <c r="M14" i="13"/>
  <c r="M15" i="13"/>
  <c r="M11" i="13"/>
  <c r="L19" i="13"/>
  <c r="L20" i="13"/>
  <c r="L18" i="13"/>
  <c r="L12" i="13"/>
  <c r="L13" i="13"/>
  <c r="L14" i="13"/>
  <c r="L15" i="13"/>
  <c r="L11" i="13"/>
  <c r="K19" i="13"/>
  <c r="K20" i="13"/>
  <c r="K18" i="13"/>
  <c r="K12" i="13"/>
  <c r="K13" i="13"/>
  <c r="K14" i="13"/>
  <c r="K15" i="13"/>
  <c r="K10" i="13" s="1"/>
  <c r="K11" i="13"/>
  <c r="N9" i="13"/>
  <c r="O6" i="13"/>
  <c r="M23" i="13"/>
  <c r="M9" i="13"/>
  <c r="L9" i="13"/>
  <c r="K9" i="13"/>
  <c r="J19" i="13"/>
  <c r="J20" i="13"/>
  <c r="J18" i="13"/>
  <c r="J12" i="13"/>
  <c r="J13" i="13"/>
  <c r="J14" i="13"/>
  <c r="J15" i="13"/>
  <c r="J11" i="13"/>
  <c r="J9" i="13"/>
  <c r="H19" i="13"/>
  <c r="H20" i="13"/>
  <c r="I20" i="13" s="1"/>
  <c r="H18" i="13"/>
  <c r="H12" i="13"/>
  <c r="H13" i="13"/>
  <c r="H14" i="13"/>
  <c r="H15" i="13"/>
  <c r="H11" i="13"/>
  <c r="H9" i="13"/>
  <c r="G19" i="13"/>
  <c r="G20" i="13"/>
  <c r="G18" i="13"/>
  <c r="F11" i="13"/>
  <c r="F9" i="13"/>
  <c r="C19" i="13"/>
  <c r="C20" i="13"/>
  <c r="C18" i="13"/>
  <c r="C15" i="13"/>
  <c r="C12" i="13"/>
  <c r="C13" i="13"/>
  <c r="C14" i="13"/>
  <c r="C11" i="13"/>
  <c r="C9" i="13"/>
  <c r="B19" i="13"/>
  <c r="B20" i="13"/>
  <c r="A19" i="13"/>
  <c r="A20" i="13"/>
  <c r="A18" i="13"/>
  <c r="A12" i="13"/>
  <c r="A13" i="13"/>
  <c r="A14" i="13"/>
  <c r="A15" i="13"/>
  <c r="A11" i="13"/>
  <c r="B18" i="13"/>
  <c r="B12" i="13"/>
  <c r="B13" i="13"/>
  <c r="B14" i="13"/>
  <c r="B15" i="13"/>
  <c r="B11" i="13"/>
  <c r="B9" i="13"/>
  <c r="F37" i="13"/>
  <c r="G37" i="13" s="1"/>
  <c r="G36" i="13"/>
  <c r="F36" i="13"/>
  <c r="G35" i="13"/>
  <c r="G34" i="13"/>
  <c r="G33" i="13"/>
  <c r="F33" i="13"/>
  <c r="B29" i="13"/>
  <c r="J24" i="13"/>
  <c r="F24" i="13"/>
  <c r="L23" i="13"/>
  <c r="J23" i="13"/>
  <c r="K23" i="13" s="1"/>
  <c r="N23" i="13" s="1"/>
  <c r="F19" i="13"/>
  <c r="F18" i="13"/>
  <c r="F17" i="13" s="1"/>
  <c r="N17" i="13"/>
  <c r="L17" i="13"/>
  <c r="K17" i="13"/>
  <c r="E17" i="13"/>
  <c r="D17" i="13"/>
  <c r="G16" i="13"/>
  <c r="H16" i="13" s="1"/>
  <c r="F15" i="13"/>
  <c r="F14" i="13"/>
  <c r="F13" i="13"/>
  <c r="F12" i="13"/>
  <c r="G12" i="13" s="1"/>
  <c r="N10" i="13"/>
  <c r="E10" i="13"/>
  <c r="D10" i="13"/>
  <c r="D21" i="13" s="1"/>
  <c r="O8" i="13"/>
  <c r="G8" i="13"/>
  <c r="L22" i="12"/>
  <c r="T22" i="12" s="1"/>
  <c r="H22" i="12"/>
  <c r="C22" i="12"/>
  <c r="L23" i="12"/>
  <c r="T23" i="12" s="1"/>
  <c r="H23" i="12"/>
  <c r="C23" i="12"/>
  <c r="L21" i="12"/>
  <c r="T21" i="12" s="1"/>
  <c r="H21" i="12"/>
  <c r="H20" i="12" s="1"/>
  <c r="C21" i="12"/>
  <c r="Q20" i="12"/>
  <c r="P20" i="12"/>
  <c r="O20" i="12"/>
  <c r="N20" i="12"/>
  <c r="M20" i="12"/>
  <c r="J20" i="12"/>
  <c r="I20" i="12"/>
  <c r="F20" i="12"/>
  <c r="E20" i="12"/>
  <c r="D20" i="12"/>
  <c r="L19" i="12"/>
  <c r="K19" i="12" s="1"/>
  <c r="S19" i="12" s="1"/>
  <c r="H19" i="12"/>
  <c r="C19" i="12"/>
  <c r="L18" i="12"/>
  <c r="T18" i="12" s="1"/>
  <c r="K18" i="12"/>
  <c r="S18" i="12" s="1"/>
  <c r="H18" i="12"/>
  <c r="C18" i="12"/>
  <c r="L17" i="12"/>
  <c r="K17" i="12" s="1"/>
  <c r="S17" i="12" s="1"/>
  <c r="H17" i="12"/>
  <c r="C17" i="12"/>
  <c r="L16" i="12"/>
  <c r="T16" i="12" s="1"/>
  <c r="H16" i="12"/>
  <c r="C16" i="12"/>
  <c r="L15" i="12"/>
  <c r="K15" i="12" s="1"/>
  <c r="H15" i="12"/>
  <c r="C15" i="12"/>
  <c r="Q14" i="12"/>
  <c r="P14" i="12"/>
  <c r="O14" i="12"/>
  <c r="N14" i="12"/>
  <c r="M14" i="12"/>
  <c r="J14" i="12"/>
  <c r="I14" i="12"/>
  <c r="F14" i="12"/>
  <c r="E14" i="12"/>
  <c r="D14" i="12"/>
  <c r="L13" i="12"/>
  <c r="T13" i="12" s="1"/>
  <c r="T12" i="12" s="1"/>
  <c r="H13" i="12"/>
  <c r="H12" i="12" s="1"/>
  <c r="C13" i="12"/>
  <c r="C12" i="12" s="1"/>
  <c r="Q12" i="12"/>
  <c r="P12" i="12"/>
  <c r="O12" i="12"/>
  <c r="N12" i="12"/>
  <c r="M12" i="12"/>
  <c r="J12" i="12"/>
  <c r="I12" i="12"/>
  <c r="I24" i="12" s="1"/>
  <c r="F12" i="12"/>
  <c r="E12" i="12"/>
  <c r="D12" i="12"/>
  <c r="G8" i="12"/>
  <c r="A5" i="12"/>
  <c r="I3" i="9"/>
  <c r="C1" i="10"/>
  <c r="B32" i="10"/>
  <c r="A3" i="9"/>
  <c r="A1" i="10"/>
  <c r="C38" i="10"/>
  <c r="C37" i="10"/>
  <c r="C36" i="10" s="1"/>
  <c r="C13" i="10"/>
  <c r="C12" i="10"/>
  <c r="C34" i="10"/>
  <c r="C35" i="10"/>
  <c r="C33" i="10" s="1"/>
  <c r="C32" i="10" s="1"/>
  <c r="C29" i="10"/>
  <c r="C28" i="10"/>
  <c r="C27" i="10" s="1"/>
  <c r="C22" i="10"/>
  <c r="C15" i="10"/>
  <c r="A4" i="11"/>
  <c r="A4" i="9"/>
  <c r="C20" i="10"/>
  <c r="C19" i="10"/>
  <c r="C11" i="10"/>
  <c r="B21" i="10"/>
  <c r="B14" i="10"/>
  <c r="A2" i="10"/>
  <c r="B6" i="10"/>
  <c r="E76" i="11"/>
  <c r="C76" i="11"/>
  <c r="F38" i="11"/>
  <c r="I38" i="11" s="1"/>
  <c r="E25" i="9"/>
  <c r="C25" i="9" s="1"/>
  <c r="M10" i="13" l="1"/>
  <c r="M21" i="13"/>
  <c r="L10" i="13"/>
  <c r="L21" i="13" s="1"/>
  <c r="G13" i="13"/>
  <c r="J17" i="13"/>
  <c r="E21" i="13"/>
  <c r="G15" i="13"/>
  <c r="B17" i="13"/>
  <c r="C10" i="13"/>
  <c r="C21" i="13" s="1"/>
  <c r="G14" i="13"/>
  <c r="C17" i="13"/>
  <c r="J10" i="13"/>
  <c r="N21" i="13"/>
  <c r="G38" i="13"/>
  <c r="K21" i="13"/>
  <c r="O9" i="13"/>
  <c r="G9" i="13"/>
  <c r="I9" i="13" s="1"/>
  <c r="P9" i="13" s="1"/>
  <c r="B10" i="13"/>
  <c r="G11" i="13"/>
  <c r="I15" i="13"/>
  <c r="I12" i="13"/>
  <c r="P12" i="13" s="1"/>
  <c r="I14" i="13"/>
  <c r="I13" i="13"/>
  <c r="F10" i="13"/>
  <c r="F21" i="13" s="1"/>
  <c r="I19" i="13"/>
  <c r="C29" i="13"/>
  <c r="F29" i="13" s="1"/>
  <c r="I8" i="13"/>
  <c r="I16" i="13"/>
  <c r="B21" i="13"/>
  <c r="G18" i="12"/>
  <c r="C14" i="12"/>
  <c r="C24" i="12" s="1"/>
  <c r="T20" i="12"/>
  <c r="K16" i="12"/>
  <c r="S16" i="12" s="1"/>
  <c r="R16" i="12" s="1"/>
  <c r="K22" i="12"/>
  <c r="S22" i="12" s="1"/>
  <c r="R22" i="12" s="1"/>
  <c r="R18" i="12"/>
  <c r="S15" i="12"/>
  <c r="O24" i="12"/>
  <c r="E24" i="12"/>
  <c r="J24" i="12"/>
  <c r="L14" i="12"/>
  <c r="P24" i="12"/>
  <c r="F24" i="12"/>
  <c r="M24" i="12"/>
  <c r="Q24" i="12"/>
  <c r="G15" i="12"/>
  <c r="T15" i="12"/>
  <c r="G17" i="12"/>
  <c r="T17" i="12"/>
  <c r="R17" i="12" s="1"/>
  <c r="G19" i="12"/>
  <c r="T19" i="12"/>
  <c r="R19" i="12" s="1"/>
  <c r="C20" i="12"/>
  <c r="N24" i="12"/>
  <c r="D24" i="12"/>
  <c r="H14" i="12"/>
  <c r="H24" i="12" s="1"/>
  <c r="L12" i="12"/>
  <c r="K13" i="12"/>
  <c r="L20" i="12"/>
  <c r="K21" i="12"/>
  <c r="K23" i="12"/>
  <c r="G23" i="12" s="1"/>
  <c r="C21" i="10"/>
  <c r="C18" i="10"/>
  <c r="C14" i="10"/>
  <c r="F12" i="11"/>
  <c r="I12" i="11" s="1"/>
  <c r="C32" i="11"/>
  <c r="D77" i="11"/>
  <c r="K14" i="12" l="1"/>
  <c r="O10" i="13"/>
  <c r="J21" i="13"/>
  <c r="G10" i="13"/>
  <c r="H10" i="13"/>
  <c r="O21" i="13"/>
  <c r="H17" i="13"/>
  <c r="G17" i="13"/>
  <c r="G21" i="13" s="1"/>
  <c r="P8" i="13"/>
  <c r="G22" i="12"/>
  <c r="G16" i="12"/>
  <c r="G14" i="12" s="1"/>
  <c r="L24" i="12"/>
  <c r="T14" i="12"/>
  <c r="T24" i="12" s="1"/>
  <c r="R15" i="12"/>
  <c r="R14" i="12" s="1"/>
  <c r="S14" i="12"/>
  <c r="S13" i="12"/>
  <c r="K12" i="12"/>
  <c r="G13" i="12"/>
  <c r="G12" i="12" s="1"/>
  <c r="S23" i="12"/>
  <c r="R23" i="12" s="1"/>
  <c r="G21" i="12"/>
  <c r="G20" i="12" s="1"/>
  <c r="K20" i="12"/>
  <c r="S21" i="12"/>
  <c r="F35" i="11"/>
  <c r="F34" i="11"/>
  <c r="I34" i="11" s="1"/>
  <c r="F31" i="11"/>
  <c r="I31" i="11" s="1"/>
  <c r="F30" i="11"/>
  <c r="F29" i="11"/>
  <c r="I29" i="11" s="1"/>
  <c r="F28" i="11"/>
  <c r="I28" i="11" s="1"/>
  <c r="H27" i="11"/>
  <c r="G27" i="11"/>
  <c r="D78" i="11" s="1"/>
  <c r="E27" i="11"/>
  <c r="D27" i="11"/>
  <c r="C27" i="11"/>
  <c r="D32" i="11"/>
  <c r="H19" i="11"/>
  <c r="G19" i="11"/>
  <c r="E19" i="11"/>
  <c r="D19" i="11"/>
  <c r="C19" i="11"/>
  <c r="E22" i="11"/>
  <c r="D22" i="11"/>
  <c r="F21" i="11"/>
  <c r="I21" i="11" s="1"/>
  <c r="F20" i="11"/>
  <c r="I20" i="11" s="1"/>
  <c r="C11" i="11"/>
  <c r="C10" i="11" s="1"/>
  <c r="H40" i="11"/>
  <c r="G40" i="11"/>
  <c r="D80" i="11" s="1"/>
  <c r="G11" i="11"/>
  <c r="D71" i="11"/>
  <c r="F71" i="11" s="1"/>
  <c r="I71" i="11" s="1"/>
  <c r="D65" i="11"/>
  <c r="F65" i="11" s="1"/>
  <c r="I65" i="11" s="1"/>
  <c r="D60" i="11"/>
  <c r="F60" i="11" s="1"/>
  <c r="I60" i="11" s="1"/>
  <c r="E54" i="11"/>
  <c r="C54" i="11"/>
  <c r="F53" i="11"/>
  <c r="I53" i="11" s="1"/>
  <c r="F52" i="11"/>
  <c r="I52" i="11" s="1"/>
  <c r="F51" i="11"/>
  <c r="I51" i="11" s="1"/>
  <c r="F50" i="11"/>
  <c r="I50" i="11" s="1"/>
  <c r="F49" i="11"/>
  <c r="I49" i="11" s="1"/>
  <c r="F48" i="11"/>
  <c r="I48" i="11" s="1"/>
  <c r="F47" i="11"/>
  <c r="I47" i="11" s="1"/>
  <c r="F46" i="11"/>
  <c r="I46" i="11" s="1"/>
  <c r="F45" i="11"/>
  <c r="I45" i="11" s="1"/>
  <c r="F44" i="11"/>
  <c r="I44" i="11" s="1"/>
  <c r="F43" i="11"/>
  <c r="E42" i="11"/>
  <c r="D42" i="11"/>
  <c r="C42" i="11"/>
  <c r="F41" i="11"/>
  <c r="F40" i="11" s="1"/>
  <c r="E40" i="11"/>
  <c r="D40" i="11"/>
  <c r="C40" i="11"/>
  <c r="F39" i="11"/>
  <c r="F37" i="11"/>
  <c r="F36" i="11"/>
  <c r="I36" i="11" s="1"/>
  <c r="F33" i="11"/>
  <c r="E32" i="11"/>
  <c r="E14" i="11"/>
  <c r="D14" i="11"/>
  <c r="F13" i="11"/>
  <c r="H11" i="11"/>
  <c r="E11" i="11"/>
  <c r="D11" i="11"/>
  <c r="C7" i="10"/>
  <c r="I27" i="9"/>
  <c r="H27" i="9"/>
  <c r="G27" i="9"/>
  <c r="F27" i="9"/>
  <c r="I19" i="9"/>
  <c r="H19" i="9"/>
  <c r="G19" i="9"/>
  <c r="F19" i="9"/>
  <c r="I14" i="9"/>
  <c r="H14" i="9"/>
  <c r="G14" i="9"/>
  <c r="F14" i="9"/>
  <c r="I11" i="9"/>
  <c r="I9" i="9" s="1"/>
  <c r="H11" i="9"/>
  <c r="H9" i="9" s="1"/>
  <c r="G11" i="9"/>
  <c r="G9" i="9" s="1"/>
  <c r="F11" i="9"/>
  <c r="F9" i="9" s="1"/>
  <c r="E28" i="9"/>
  <c r="C28" i="9" s="1"/>
  <c r="E26" i="9"/>
  <c r="C26" i="9" s="1"/>
  <c r="E24" i="9"/>
  <c r="C24" i="9" s="1"/>
  <c r="E23" i="9"/>
  <c r="E22" i="9"/>
  <c r="E21" i="9"/>
  <c r="C21" i="9" s="1"/>
  <c r="E20" i="9"/>
  <c r="C20" i="9" s="1"/>
  <c r="E18" i="9"/>
  <c r="C18" i="9" s="1"/>
  <c r="E17" i="9"/>
  <c r="C17" i="9" s="1"/>
  <c r="E16" i="9"/>
  <c r="C16" i="9" s="1"/>
  <c r="E15" i="9"/>
  <c r="C15" i="9" s="1"/>
  <c r="E13" i="9"/>
  <c r="E12" i="9"/>
  <c r="E10" i="9"/>
  <c r="D27" i="9"/>
  <c r="D19" i="9"/>
  <c r="D14" i="9"/>
  <c r="D11" i="9"/>
  <c r="D9" i="9" s="1"/>
  <c r="C23" i="9"/>
  <c r="C22" i="9"/>
  <c r="C13" i="9"/>
  <c r="C12" i="9"/>
  <c r="E29" i="9"/>
  <c r="E33" i="5"/>
  <c r="D33" i="5"/>
  <c r="E43" i="5"/>
  <c r="D43" i="5"/>
  <c r="E38" i="5"/>
  <c r="D38" i="5"/>
  <c r="F47" i="5"/>
  <c r="F46" i="5"/>
  <c r="F45" i="5"/>
  <c r="F44" i="5"/>
  <c r="F42" i="5"/>
  <c r="F41" i="5"/>
  <c r="F40" i="5"/>
  <c r="F39" i="5"/>
  <c r="H21" i="13" l="1"/>
  <c r="K22" i="13" s="1"/>
  <c r="I11" i="13"/>
  <c r="I10" i="13" s="1"/>
  <c r="P10" i="13" s="1"/>
  <c r="I18" i="13"/>
  <c r="I17" i="13" s="1"/>
  <c r="G24" i="12"/>
  <c r="R21" i="12"/>
  <c r="R20" i="12" s="1"/>
  <c r="S20" i="12"/>
  <c r="K24" i="12"/>
  <c r="R13" i="12"/>
  <c r="R12" i="12" s="1"/>
  <c r="S12" i="12"/>
  <c r="C6" i="10"/>
  <c r="E11" i="9"/>
  <c r="C11" i="9" s="1"/>
  <c r="F43" i="5"/>
  <c r="C10" i="9"/>
  <c r="I19" i="11"/>
  <c r="E14" i="9"/>
  <c r="E19" i="9"/>
  <c r="C19" i="9" s="1"/>
  <c r="E27" i="9"/>
  <c r="C27" i="9" s="1"/>
  <c r="C9" i="11"/>
  <c r="I27" i="11"/>
  <c r="D10" i="11"/>
  <c r="D9" i="11" s="1"/>
  <c r="F27" i="11"/>
  <c r="E10" i="11"/>
  <c r="E9" i="11" s="1"/>
  <c r="F19" i="11"/>
  <c r="G10" i="11"/>
  <c r="H10" i="11"/>
  <c r="F42" i="11"/>
  <c r="F11" i="11"/>
  <c r="F10" i="11" s="1"/>
  <c r="F32" i="11"/>
  <c r="I39" i="11"/>
  <c r="I13" i="11"/>
  <c r="I11" i="11" s="1"/>
  <c r="I10" i="11" s="1"/>
  <c r="I33" i="11"/>
  <c r="G32" i="11"/>
  <c r="I43" i="11"/>
  <c r="I42" i="11" s="1"/>
  <c r="C14" i="9"/>
  <c r="F390" i="8"/>
  <c r="F389" i="8"/>
  <c r="F388" i="8"/>
  <c r="F386" i="8" s="1"/>
  <c r="F387" i="8"/>
  <c r="F385" i="8"/>
  <c r="F384" i="8"/>
  <c r="F383" i="8"/>
  <c r="F382" i="8"/>
  <c r="F381" i="8"/>
  <c r="F379" i="8"/>
  <c r="F378" i="8"/>
  <c r="F374" i="8" s="1"/>
  <c r="F377" i="8"/>
  <c r="F376" i="8"/>
  <c r="F375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59" i="8"/>
  <c r="F358" i="8"/>
  <c r="F356" i="8"/>
  <c r="F355" i="8"/>
  <c r="F354" i="8"/>
  <c r="F353" i="8"/>
  <c r="F352" i="8"/>
  <c r="F351" i="8" s="1"/>
  <c r="F350" i="8"/>
  <c r="F349" i="8"/>
  <c r="F348" i="8"/>
  <c r="F347" i="8"/>
  <c r="F345" i="8"/>
  <c r="F344" i="8"/>
  <c r="F343" i="8"/>
  <c r="F342" i="8"/>
  <c r="F341" i="8"/>
  <c r="F339" i="8"/>
  <c r="F338" i="8"/>
  <c r="F337" i="8"/>
  <c r="F336" i="8"/>
  <c r="F335" i="8"/>
  <c r="F334" i="8"/>
  <c r="F333" i="8"/>
  <c r="F332" i="8"/>
  <c r="F331" i="8" s="1"/>
  <c r="F330" i="8"/>
  <c r="F329" i="8"/>
  <c r="F328" i="8"/>
  <c r="F327" i="8"/>
  <c r="F326" i="8"/>
  <c r="F325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0" i="8"/>
  <c r="F309" i="8"/>
  <c r="F308" i="8"/>
  <c r="F307" i="8"/>
  <c r="F306" i="8"/>
  <c r="F304" i="8"/>
  <c r="F303" i="8"/>
  <c r="F302" i="8"/>
  <c r="F301" i="8"/>
  <c r="F300" i="8"/>
  <c r="F299" i="8"/>
  <c r="F297" i="8"/>
  <c r="F296" i="8"/>
  <c r="F295" i="8"/>
  <c r="F294" i="8"/>
  <c r="F293" i="8"/>
  <c r="F292" i="8"/>
  <c r="F291" i="8"/>
  <c r="F290" i="8"/>
  <c r="F289" i="8"/>
  <c r="F287" i="8"/>
  <c r="F286" i="8"/>
  <c r="F285" i="8"/>
  <c r="F284" i="8"/>
  <c r="F283" i="8"/>
  <c r="F282" i="8"/>
  <c r="F280" i="8"/>
  <c r="F279" i="8"/>
  <c r="F278" i="8"/>
  <c r="F277" i="8"/>
  <c r="F276" i="8"/>
  <c r="F275" i="8"/>
  <c r="F274" i="8"/>
  <c r="F273" i="8"/>
  <c r="F271" i="8" s="1"/>
  <c r="F272" i="8"/>
  <c r="F270" i="8"/>
  <c r="F269" i="8"/>
  <c r="F268" i="8"/>
  <c r="F267" i="8"/>
  <c r="F266" i="8"/>
  <c r="F265" i="8"/>
  <c r="F264" i="8"/>
  <c r="F263" i="8" s="1"/>
  <c r="F262" i="8"/>
  <c r="F261" i="8"/>
  <c r="F260" i="8"/>
  <c r="F259" i="8"/>
  <c r="F258" i="8" s="1"/>
  <c r="F257" i="8"/>
  <c r="F256" i="8"/>
  <c r="F255" i="8"/>
  <c r="F254" i="8"/>
  <c r="F251" i="8" s="1"/>
  <c r="F253" i="8"/>
  <c r="F252" i="8"/>
  <c r="F250" i="8"/>
  <c r="F249" i="8"/>
  <c r="F248" i="8"/>
  <c r="F247" i="8"/>
  <c r="F246" i="8"/>
  <c r="F244" i="8"/>
  <c r="F243" i="8"/>
  <c r="F242" i="8"/>
  <c r="F241" i="8"/>
  <c r="F240" i="8"/>
  <c r="F238" i="8"/>
  <c r="F237" i="8"/>
  <c r="F236" i="8"/>
  <c r="F235" i="8"/>
  <c r="F234" i="8"/>
  <c r="F232" i="8"/>
  <c r="F231" i="8"/>
  <c r="F230" i="8"/>
  <c r="F228" i="8"/>
  <c r="F227" i="8"/>
  <c r="F226" i="8"/>
  <c r="F225" i="8"/>
  <c r="F224" i="8"/>
  <c r="F223" i="8"/>
  <c r="F222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3" i="8"/>
  <c r="F201" i="8" s="1"/>
  <c r="F202" i="8"/>
  <c r="F200" i="8"/>
  <c r="F199" i="8"/>
  <c r="F198" i="8"/>
  <c r="F197" i="8" s="1"/>
  <c r="F195" i="8"/>
  <c r="F194" i="8"/>
  <c r="F193" i="8"/>
  <c r="F192" i="8"/>
  <c r="F190" i="8"/>
  <c r="F189" i="8"/>
  <c r="F188" i="8"/>
  <c r="F187" i="8"/>
  <c r="F186" i="8"/>
  <c r="F184" i="8"/>
  <c r="F183" i="8"/>
  <c r="F182" i="8"/>
  <c r="F181" i="8"/>
  <c r="F180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4" i="8"/>
  <c r="F163" i="8"/>
  <c r="F161" i="8"/>
  <c r="F160" i="8"/>
  <c r="F159" i="8"/>
  <c r="F156" i="8" s="1"/>
  <c r="F158" i="8"/>
  <c r="F157" i="8"/>
  <c r="F155" i="8"/>
  <c r="F154" i="8"/>
  <c r="F153" i="8"/>
  <c r="F152" i="8"/>
  <c r="F151" i="8"/>
  <c r="F150" i="8"/>
  <c r="F149" i="8"/>
  <c r="F148" i="8"/>
  <c r="F146" i="8"/>
  <c r="F145" i="8"/>
  <c r="F144" i="8"/>
  <c r="F143" i="8"/>
  <c r="F142" i="8"/>
  <c r="F141" i="8"/>
  <c r="F140" i="8" s="1"/>
  <c r="F139" i="8"/>
  <c r="F138" i="8"/>
  <c r="F137" i="8"/>
  <c r="F136" i="8"/>
  <c r="F135" i="8"/>
  <c r="F134" i="8"/>
  <c r="F133" i="8"/>
  <c r="F132" i="8"/>
  <c r="F131" i="8"/>
  <c r="F130" i="8"/>
  <c r="F129" i="8"/>
  <c r="F128" i="8"/>
  <c r="F126" i="8"/>
  <c r="F125" i="8"/>
  <c r="F124" i="8"/>
  <c r="F123" i="8"/>
  <c r="F121" i="8" s="1"/>
  <c r="F122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4" i="8" s="1"/>
  <c r="F103" i="8"/>
  <c r="F102" i="8"/>
  <c r="F101" i="8"/>
  <c r="F100" i="8"/>
  <c r="F97" i="8" s="1"/>
  <c r="F99" i="8"/>
  <c r="F98" i="8"/>
  <c r="F96" i="8"/>
  <c r="F95" i="8"/>
  <c r="F94" i="8"/>
  <c r="F93" i="8"/>
  <c r="F92" i="8"/>
  <c r="F91" i="8"/>
  <c r="F90" i="8"/>
  <c r="F89" i="8"/>
  <c r="F88" i="8"/>
  <c r="F86" i="8"/>
  <c r="F85" i="8"/>
  <c r="F84" i="8"/>
  <c r="F83" i="8"/>
  <c r="F82" i="8"/>
  <c r="F81" i="8"/>
  <c r="F80" i="8"/>
  <c r="F78" i="8"/>
  <c r="F77" i="8"/>
  <c r="F76" i="8"/>
  <c r="F75" i="8"/>
  <c r="F73" i="8"/>
  <c r="F72" i="8"/>
  <c r="F71" i="8"/>
  <c r="F70" i="8"/>
  <c r="F69" i="8"/>
  <c r="F68" i="8"/>
  <c r="F66" i="8"/>
  <c r="F65" i="8"/>
  <c r="F64" i="8"/>
  <c r="F63" i="8"/>
  <c r="F61" i="8" s="1"/>
  <c r="F62" i="8"/>
  <c r="F60" i="8"/>
  <c r="F59" i="8"/>
  <c r="F58" i="8"/>
  <c r="F57" i="8"/>
  <c r="F56" i="8"/>
  <c r="F54" i="8"/>
  <c r="F53" i="8"/>
  <c r="F52" i="8"/>
  <c r="F51" i="8"/>
  <c r="F50" i="8"/>
  <c r="F48" i="8"/>
  <c r="F47" i="8"/>
  <c r="F46" i="8"/>
  <c r="F44" i="8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19" i="8"/>
  <c r="F18" i="8"/>
  <c r="F17" i="8" s="1"/>
  <c r="F16" i="8"/>
  <c r="F15" i="8"/>
  <c r="F14" i="8"/>
  <c r="H13" i="8"/>
  <c r="G13" i="8"/>
  <c r="H17" i="8"/>
  <c r="G17" i="8"/>
  <c r="H20" i="8"/>
  <c r="G20" i="8"/>
  <c r="H37" i="8"/>
  <c r="G37" i="8"/>
  <c r="H45" i="8"/>
  <c r="G45" i="8"/>
  <c r="H386" i="8"/>
  <c r="G386" i="8"/>
  <c r="H380" i="8"/>
  <c r="G380" i="8"/>
  <c r="H374" i="8"/>
  <c r="G374" i="8"/>
  <c r="H360" i="8"/>
  <c r="G360" i="8"/>
  <c r="H357" i="8"/>
  <c r="G357" i="8"/>
  <c r="H351" i="8"/>
  <c r="G351" i="8"/>
  <c r="H346" i="8"/>
  <c r="G346" i="8"/>
  <c r="H340" i="8"/>
  <c r="G340" i="8"/>
  <c r="H331" i="8"/>
  <c r="G331" i="8"/>
  <c r="H324" i="8"/>
  <c r="G324" i="8"/>
  <c r="H311" i="8"/>
  <c r="G311" i="8"/>
  <c r="H305" i="8"/>
  <c r="G305" i="8"/>
  <c r="H298" i="8"/>
  <c r="G298" i="8"/>
  <c r="H288" i="8"/>
  <c r="G288" i="8"/>
  <c r="F288" i="8"/>
  <c r="H281" i="8"/>
  <c r="G281" i="8"/>
  <c r="H271" i="8"/>
  <c r="G271" i="8"/>
  <c r="H263" i="8"/>
  <c r="G263" i="8"/>
  <c r="H258" i="8"/>
  <c r="G258" i="8"/>
  <c r="H251" i="8"/>
  <c r="G251" i="8"/>
  <c r="H245" i="8"/>
  <c r="G245" i="8"/>
  <c r="H239" i="8"/>
  <c r="G239" i="8"/>
  <c r="H233" i="8"/>
  <c r="G233" i="8"/>
  <c r="H229" i="8"/>
  <c r="G229" i="8"/>
  <c r="F229" i="8"/>
  <c r="H221" i="8"/>
  <c r="G221" i="8"/>
  <c r="H204" i="8"/>
  <c r="G204" i="8"/>
  <c r="H201" i="8"/>
  <c r="G201" i="8"/>
  <c r="H197" i="8"/>
  <c r="G197" i="8"/>
  <c r="H191" i="8"/>
  <c r="G191" i="8"/>
  <c r="F191" i="8"/>
  <c r="H185" i="8"/>
  <c r="G185" i="8"/>
  <c r="H179" i="8"/>
  <c r="G179" i="8"/>
  <c r="H165" i="8"/>
  <c r="G165" i="8"/>
  <c r="H162" i="8"/>
  <c r="G162" i="8"/>
  <c r="H156" i="8"/>
  <c r="G156" i="8"/>
  <c r="H147" i="8"/>
  <c r="G147" i="8"/>
  <c r="H140" i="8"/>
  <c r="G140" i="8"/>
  <c r="H127" i="8"/>
  <c r="G127" i="8"/>
  <c r="H121" i="8"/>
  <c r="G121" i="8"/>
  <c r="H114" i="8"/>
  <c r="G114" i="8"/>
  <c r="H104" i="8"/>
  <c r="G104" i="8"/>
  <c r="H97" i="8"/>
  <c r="G97" i="8"/>
  <c r="H87" i="8"/>
  <c r="G87" i="8"/>
  <c r="H79" i="8"/>
  <c r="G79" i="8"/>
  <c r="H74" i="8"/>
  <c r="G74" i="8"/>
  <c r="H67" i="8"/>
  <c r="G67" i="8"/>
  <c r="H61" i="8"/>
  <c r="G61" i="8"/>
  <c r="I55" i="8"/>
  <c r="H55" i="8"/>
  <c r="G55" i="8"/>
  <c r="H49" i="8"/>
  <c r="G49" i="8"/>
  <c r="I49" i="8"/>
  <c r="H110" i="1"/>
  <c r="H109" i="1"/>
  <c r="H104" i="1"/>
  <c r="H103" i="1"/>
  <c r="H101" i="1"/>
  <c r="H100" i="1"/>
  <c r="H98" i="1"/>
  <c r="H97" i="1"/>
  <c r="H95" i="1"/>
  <c r="H93" i="1"/>
  <c r="H91" i="1"/>
  <c r="H90" i="1"/>
  <c r="H89" i="1"/>
  <c r="H88" i="1"/>
  <c r="H87" i="1"/>
  <c r="H85" i="1"/>
  <c r="H84" i="1"/>
  <c r="H82" i="1"/>
  <c r="H81" i="1"/>
  <c r="H79" i="1"/>
  <c r="H78" i="1"/>
  <c r="H77" i="1"/>
  <c r="H76" i="1"/>
  <c r="H75" i="1"/>
  <c r="H74" i="1"/>
  <c r="H73" i="1"/>
  <c r="H69" i="1"/>
  <c r="H67" i="1"/>
  <c r="H66" i="1"/>
  <c r="H65" i="1"/>
  <c r="H62" i="1"/>
  <c r="H61" i="1"/>
  <c r="H60" i="1"/>
  <c r="H58" i="1"/>
  <c r="H56" i="1"/>
  <c r="H54" i="1"/>
  <c r="H53" i="1"/>
  <c r="H51" i="1"/>
  <c r="H50" i="1"/>
  <c r="H49" i="1"/>
  <c r="H48" i="1"/>
  <c r="H47" i="1"/>
  <c r="H45" i="1"/>
  <c r="H44" i="1"/>
  <c r="H41" i="1"/>
  <c r="H40" i="1"/>
  <c r="H39" i="1"/>
  <c r="H37" i="1"/>
  <c r="H36" i="1"/>
  <c r="H35" i="1"/>
  <c r="H32" i="1"/>
  <c r="H31" i="1"/>
  <c r="H29" i="1"/>
  <c r="H28" i="1"/>
  <c r="H23" i="1"/>
  <c r="H22" i="1"/>
  <c r="H20" i="1"/>
  <c r="H19" i="1"/>
  <c r="H17" i="1"/>
  <c r="H16" i="1"/>
  <c r="G108" i="1"/>
  <c r="H108" i="1" s="1"/>
  <c r="G107" i="1"/>
  <c r="G113" i="1" s="1"/>
  <c r="G106" i="1"/>
  <c r="G105" i="1" s="1"/>
  <c r="G102" i="1"/>
  <c r="H102" i="1" s="1"/>
  <c r="G99" i="1"/>
  <c r="H99" i="1" s="1"/>
  <c r="G96" i="1"/>
  <c r="H96" i="1" s="1"/>
  <c r="G94" i="1"/>
  <c r="G93" i="1"/>
  <c r="G92" i="1"/>
  <c r="G89" i="1"/>
  <c r="G86" i="1"/>
  <c r="G83" i="1"/>
  <c r="H83" i="1" s="1"/>
  <c r="G80" i="1"/>
  <c r="H80" i="1" s="1"/>
  <c r="G77" i="1"/>
  <c r="G72" i="1"/>
  <c r="H72" i="1" s="1"/>
  <c r="G71" i="1"/>
  <c r="H71" i="1" s="1"/>
  <c r="G70" i="1"/>
  <c r="G68" i="1" s="1"/>
  <c r="G64" i="1"/>
  <c r="H64" i="1" s="1"/>
  <c r="G59" i="1"/>
  <c r="G63" i="1" s="1"/>
  <c r="H63" i="1" s="1"/>
  <c r="G52" i="1"/>
  <c r="G55" i="1" s="1"/>
  <c r="G57" i="1" s="1"/>
  <c r="G46" i="1"/>
  <c r="G43" i="1"/>
  <c r="G42" i="1" s="1"/>
  <c r="G38" i="1"/>
  <c r="H38" i="1" s="1"/>
  <c r="G34" i="1"/>
  <c r="G33" i="1" s="1"/>
  <c r="H33" i="1" s="1"/>
  <c r="G30" i="1"/>
  <c r="G27" i="1"/>
  <c r="G21" i="1"/>
  <c r="H21" i="1" s="1"/>
  <c r="G18" i="1"/>
  <c r="G26" i="1" s="1"/>
  <c r="G15" i="1"/>
  <c r="F113" i="1"/>
  <c r="H113" i="1" s="1"/>
  <c r="F108" i="1"/>
  <c r="F107" i="1"/>
  <c r="H107" i="1" s="1"/>
  <c r="F106" i="1"/>
  <c r="F112" i="1" s="1"/>
  <c r="F111" i="1" s="1"/>
  <c r="F102" i="1"/>
  <c r="F99" i="1"/>
  <c r="F96" i="1"/>
  <c r="F94" i="1"/>
  <c r="F92" i="1" s="1"/>
  <c r="F93" i="1"/>
  <c r="F89" i="1"/>
  <c r="F86" i="1"/>
  <c r="H86" i="1" s="1"/>
  <c r="F83" i="1"/>
  <c r="F80" i="1"/>
  <c r="F77" i="1"/>
  <c r="F72" i="1"/>
  <c r="F64" i="1"/>
  <c r="F71" i="1" s="1"/>
  <c r="F63" i="1"/>
  <c r="F59" i="1"/>
  <c r="F52" i="1"/>
  <c r="F55" i="1" s="1"/>
  <c r="F57" i="1" s="1"/>
  <c r="F46" i="1"/>
  <c r="F43" i="1"/>
  <c r="H43" i="1" s="1"/>
  <c r="F38" i="1"/>
  <c r="F34" i="1"/>
  <c r="F33" i="1" s="1"/>
  <c r="F30" i="1"/>
  <c r="F27" i="1"/>
  <c r="H27" i="1" s="1"/>
  <c r="F21" i="1"/>
  <c r="F18" i="1"/>
  <c r="F15" i="1"/>
  <c r="H15" i="1" s="1"/>
  <c r="F38" i="5"/>
  <c r="F33" i="5"/>
  <c r="F31" i="5"/>
  <c r="F30" i="5"/>
  <c r="F29" i="5"/>
  <c r="F28" i="5"/>
  <c r="F27" i="5"/>
  <c r="F26" i="5"/>
  <c r="F25" i="5"/>
  <c r="F24" i="5"/>
  <c r="F23" i="5"/>
  <c r="F21" i="5"/>
  <c r="F20" i="5"/>
  <c r="F19" i="5"/>
  <c r="F17" i="5"/>
  <c r="F16" i="5"/>
  <c r="F15" i="5"/>
  <c r="F13" i="5"/>
  <c r="F12" i="5"/>
  <c r="F11" i="5"/>
  <c r="E22" i="5"/>
  <c r="E14" i="5"/>
  <c r="E10" i="5"/>
  <c r="F10" i="5" s="1"/>
  <c r="D22" i="5"/>
  <c r="D14" i="5"/>
  <c r="D10" i="5"/>
  <c r="H24" i="13" l="1"/>
  <c r="P17" i="13"/>
  <c r="I21" i="13"/>
  <c r="M7" i="13" s="1"/>
  <c r="R24" i="12"/>
  <c r="S24" i="12"/>
  <c r="H92" i="1"/>
  <c r="F25" i="1"/>
  <c r="H34" i="1"/>
  <c r="H52" i="1"/>
  <c r="H70" i="1"/>
  <c r="H94" i="1"/>
  <c r="H106" i="1"/>
  <c r="F49" i="8"/>
  <c r="F79" i="8"/>
  <c r="F127" i="8"/>
  <c r="F165" i="8"/>
  <c r="F233" i="8"/>
  <c r="F324" i="8"/>
  <c r="F340" i="8"/>
  <c r="F346" i="8"/>
  <c r="F70" i="1"/>
  <c r="F68" i="1" s="1"/>
  <c r="H68" i="1" s="1"/>
  <c r="H59" i="1"/>
  <c r="F13" i="8"/>
  <c r="F45" i="8"/>
  <c r="F74" i="8"/>
  <c r="F204" i="8"/>
  <c r="F281" i="8"/>
  <c r="E9" i="9"/>
  <c r="H46" i="1"/>
  <c r="F37" i="8"/>
  <c r="F87" i="8"/>
  <c r="F114" i="8"/>
  <c r="F162" i="8"/>
  <c r="F185" i="8"/>
  <c r="F298" i="8"/>
  <c r="F305" i="8"/>
  <c r="F357" i="8"/>
  <c r="F380" i="8"/>
  <c r="C9" i="9"/>
  <c r="D79" i="11"/>
  <c r="D76" i="11" s="1"/>
  <c r="F76" i="11" s="1"/>
  <c r="I76" i="11" s="1"/>
  <c r="G9" i="11"/>
  <c r="F9" i="11"/>
  <c r="H32" i="11"/>
  <c r="H9" i="11" s="1"/>
  <c r="I41" i="11"/>
  <c r="I40" i="11" s="1"/>
  <c r="F14" i="5"/>
  <c r="D18" i="5"/>
  <c r="D32" i="5" s="1"/>
  <c r="F22" i="5"/>
  <c r="E18" i="5"/>
  <c r="H57" i="1"/>
  <c r="H55" i="1"/>
  <c r="F42" i="1"/>
  <c r="H42" i="1" s="1"/>
  <c r="H30" i="1"/>
  <c r="H18" i="1"/>
  <c r="G14" i="1"/>
  <c r="F26" i="1"/>
  <c r="F360" i="8"/>
  <c r="F245" i="8"/>
  <c r="F239" i="8"/>
  <c r="F221" i="8"/>
  <c r="F179" i="8"/>
  <c r="F147" i="8"/>
  <c r="F67" i="8"/>
  <c r="H12" i="8"/>
  <c r="F55" i="8"/>
  <c r="G12" i="8"/>
  <c r="F20" i="8"/>
  <c r="F311" i="8"/>
  <c r="H196" i="8"/>
  <c r="G196" i="8"/>
  <c r="G25" i="1"/>
  <c r="G24" i="1" s="1"/>
  <c r="G112" i="1"/>
  <c r="F105" i="1"/>
  <c r="H105" i="1" s="1"/>
  <c r="F14" i="1"/>
  <c r="L386" i="8"/>
  <c r="K386" i="8"/>
  <c r="J386" i="8"/>
  <c r="I386" i="8"/>
  <c r="L380" i="8"/>
  <c r="K380" i="8"/>
  <c r="J380" i="8"/>
  <c r="I380" i="8"/>
  <c r="L374" i="8"/>
  <c r="K374" i="8"/>
  <c r="J374" i="8"/>
  <c r="I374" i="8"/>
  <c r="L360" i="8"/>
  <c r="K360" i="8"/>
  <c r="J360" i="8"/>
  <c r="I360" i="8"/>
  <c r="L357" i="8"/>
  <c r="K357" i="8"/>
  <c r="J357" i="8"/>
  <c r="I357" i="8"/>
  <c r="L351" i="8"/>
  <c r="K351" i="8"/>
  <c r="J351" i="8"/>
  <c r="I351" i="8"/>
  <c r="L346" i="8"/>
  <c r="K346" i="8"/>
  <c r="J346" i="8"/>
  <c r="I346" i="8"/>
  <c r="L340" i="8"/>
  <c r="K340" i="8"/>
  <c r="J340" i="8"/>
  <c r="I340" i="8"/>
  <c r="L331" i="8"/>
  <c r="K331" i="8"/>
  <c r="J331" i="8"/>
  <c r="I331" i="8"/>
  <c r="L324" i="8"/>
  <c r="K324" i="8"/>
  <c r="J324" i="8"/>
  <c r="I324" i="8"/>
  <c r="L311" i="8"/>
  <c r="K311" i="8"/>
  <c r="J311" i="8"/>
  <c r="I311" i="8"/>
  <c r="L305" i="8"/>
  <c r="K305" i="8"/>
  <c r="J305" i="8"/>
  <c r="I305" i="8"/>
  <c r="L298" i="8"/>
  <c r="K298" i="8"/>
  <c r="J298" i="8"/>
  <c r="I298" i="8"/>
  <c r="L288" i="8"/>
  <c r="K288" i="8"/>
  <c r="J288" i="8"/>
  <c r="I288" i="8"/>
  <c r="L281" i="8"/>
  <c r="K281" i="8"/>
  <c r="J281" i="8"/>
  <c r="I281" i="8"/>
  <c r="L271" i="8"/>
  <c r="K271" i="8"/>
  <c r="J271" i="8"/>
  <c r="I271" i="8"/>
  <c r="L263" i="8"/>
  <c r="K263" i="8"/>
  <c r="J263" i="8"/>
  <c r="I263" i="8"/>
  <c r="L258" i="8"/>
  <c r="K258" i="8"/>
  <c r="J258" i="8"/>
  <c r="I258" i="8"/>
  <c r="L251" i="8"/>
  <c r="K251" i="8"/>
  <c r="J251" i="8"/>
  <c r="I251" i="8"/>
  <c r="L245" i="8"/>
  <c r="K245" i="8"/>
  <c r="J245" i="8"/>
  <c r="I245" i="8"/>
  <c r="L239" i="8"/>
  <c r="K239" i="8"/>
  <c r="J239" i="8"/>
  <c r="I239" i="8"/>
  <c r="L233" i="8"/>
  <c r="K233" i="8"/>
  <c r="J233" i="8"/>
  <c r="I233" i="8"/>
  <c r="L229" i="8"/>
  <c r="K229" i="8"/>
  <c r="J229" i="8"/>
  <c r="I229" i="8"/>
  <c r="L221" i="8"/>
  <c r="K221" i="8"/>
  <c r="J221" i="8"/>
  <c r="I221" i="8"/>
  <c r="L204" i="8"/>
  <c r="K204" i="8"/>
  <c r="J204" i="8"/>
  <c r="I204" i="8"/>
  <c r="L201" i="8"/>
  <c r="K201" i="8"/>
  <c r="J201" i="8"/>
  <c r="I201" i="8"/>
  <c r="L197" i="8"/>
  <c r="K197" i="8"/>
  <c r="J197" i="8"/>
  <c r="I197" i="8"/>
  <c r="I196" i="8" s="1"/>
  <c r="L191" i="8"/>
  <c r="K191" i="8"/>
  <c r="J191" i="8"/>
  <c r="I191" i="8"/>
  <c r="L185" i="8"/>
  <c r="K185" i="8"/>
  <c r="J185" i="8"/>
  <c r="I185" i="8"/>
  <c r="L179" i="8"/>
  <c r="K179" i="8"/>
  <c r="J179" i="8"/>
  <c r="I179" i="8"/>
  <c r="L165" i="8"/>
  <c r="K165" i="8"/>
  <c r="J165" i="8"/>
  <c r="I165" i="8"/>
  <c r="L162" i="8"/>
  <c r="K162" i="8"/>
  <c r="J162" i="8"/>
  <c r="I162" i="8"/>
  <c r="L156" i="8"/>
  <c r="K156" i="8"/>
  <c r="J156" i="8"/>
  <c r="I156" i="8"/>
  <c r="L147" i="8"/>
  <c r="K147" i="8"/>
  <c r="J147" i="8"/>
  <c r="I147" i="8"/>
  <c r="L140" i="8"/>
  <c r="K140" i="8"/>
  <c r="J140" i="8"/>
  <c r="I140" i="8"/>
  <c r="L127" i="8"/>
  <c r="K127" i="8"/>
  <c r="J127" i="8"/>
  <c r="I127" i="8"/>
  <c r="L121" i="8"/>
  <c r="K121" i="8"/>
  <c r="J121" i="8"/>
  <c r="I121" i="8"/>
  <c r="L114" i="8"/>
  <c r="K114" i="8"/>
  <c r="J114" i="8"/>
  <c r="I114" i="8"/>
  <c r="L104" i="8"/>
  <c r="K104" i="8"/>
  <c r="J104" i="8"/>
  <c r="I104" i="8"/>
  <c r="L97" i="8"/>
  <c r="K97" i="8"/>
  <c r="J97" i="8"/>
  <c r="I97" i="8"/>
  <c r="L87" i="8"/>
  <c r="K87" i="8"/>
  <c r="J87" i="8"/>
  <c r="I87" i="8"/>
  <c r="L79" i="8"/>
  <c r="K79" i="8"/>
  <c r="J79" i="8"/>
  <c r="I79" i="8"/>
  <c r="L74" i="8"/>
  <c r="K74" i="8"/>
  <c r="J74" i="8"/>
  <c r="I74" i="8"/>
  <c r="L67" i="8"/>
  <c r="K67" i="8"/>
  <c r="J67" i="8"/>
  <c r="I67" i="8"/>
  <c r="L61" i="8"/>
  <c r="K61" i="8"/>
  <c r="J61" i="8"/>
  <c r="I61" i="8"/>
  <c r="L55" i="8"/>
  <c r="K55" i="8"/>
  <c r="J55" i="8"/>
  <c r="L49" i="8"/>
  <c r="K49" i="8"/>
  <c r="J49" i="8"/>
  <c r="L45" i="8"/>
  <c r="K45" i="8"/>
  <c r="J45" i="8"/>
  <c r="I45" i="8"/>
  <c r="L37" i="8"/>
  <c r="K37" i="8"/>
  <c r="J37" i="8"/>
  <c r="I37" i="8"/>
  <c r="L20" i="8"/>
  <c r="K20" i="8"/>
  <c r="J20" i="8"/>
  <c r="I20" i="8"/>
  <c r="L17" i="8"/>
  <c r="K17" i="8"/>
  <c r="J17" i="8"/>
  <c r="I17" i="8"/>
  <c r="L13" i="8"/>
  <c r="K13" i="8"/>
  <c r="J13" i="8"/>
  <c r="I13" i="8"/>
  <c r="I12" i="8" s="1"/>
  <c r="P21" i="13" l="1"/>
  <c r="N7" i="13"/>
  <c r="L7" i="13"/>
  <c r="K7" i="13"/>
  <c r="J7" i="13"/>
  <c r="G111" i="1"/>
  <c r="H111" i="1" s="1"/>
  <c r="H112" i="1"/>
  <c r="H25" i="1"/>
  <c r="I32" i="11"/>
  <c r="I9" i="11" s="1"/>
  <c r="D55" i="11"/>
  <c r="E32" i="5"/>
  <c r="F32" i="5" s="1"/>
  <c r="F18" i="5"/>
  <c r="H14" i="1"/>
  <c r="F24" i="1"/>
  <c r="H24" i="1" s="1"/>
  <c r="H26" i="1"/>
  <c r="F196" i="8"/>
  <c r="F12" i="8"/>
  <c r="J196" i="8"/>
  <c r="J12" i="8"/>
  <c r="L196" i="8"/>
  <c r="K12" i="8"/>
  <c r="L12" i="8"/>
  <c r="K196" i="8"/>
  <c r="O7" i="13" l="1"/>
  <c r="F55" i="11"/>
  <c r="D54" i="11"/>
  <c r="I55" i="11" l="1"/>
  <c r="I54" i="11" s="1"/>
  <c r="F5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ANHTHU</author>
  </authors>
  <commentList>
    <comment ref="B20" authorId="0" shapeId="0" xr:uid="{5B0EA5F9-0AC0-423E-A74A-954E506B4365}">
      <text>
        <r>
          <rPr>
            <b/>
            <sz val="9"/>
            <color indexed="81"/>
            <rFont val="Tahoma"/>
            <family val="2"/>
          </rPr>
          <t>ANHTHU:</t>
        </r>
        <r>
          <rPr>
            <sz val="9"/>
            <color indexed="81"/>
            <rFont val="Tahoma"/>
            <family val="2"/>
          </rPr>
          <t xml:space="preserve">
Chi tiết từng khoản thu hoạt động dịch vụ.
</t>
        </r>
      </text>
    </comment>
  </commentList>
</comments>
</file>

<file path=xl/sharedStrings.xml><?xml version="1.0" encoding="utf-8"?>
<sst xmlns="http://schemas.openxmlformats.org/spreadsheetml/2006/main" count="943" uniqueCount="577">
  <si>
    <t>STT</t>
  </si>
  <si>
    <t>CHỈ TIÊU</t>
  </si>
  <si>
    <t>MÃ 
SỐ</t>
  </si>
  <si>
    <t>A</t>
  </si>
  <si>
    <t>B</t>
  </si>
  <si>
    <t>C</t>
  </si>
  <si>
    <t>NGÂN SÁCH NHÀ NƯỚC</t>
  </si>
  <si>
    <t>NGUỒN NGÂN SÁCH TRONG NƯỚC</t>
  </si>
  <si>
    <t>Số dư kinh phí năm trước chuyển sang (01=02+05)</t>
  </si>
  <si>
    <t>Kinh phí thường xuyên/tự chủ
(02=03+04)</t>
  </si>
  <si>
    <t>- Kinh phí đã nhận</t>
  </si>
  <si>
    <t>-Dự toán còn dư ở Kho bạc</t>
  </si>
  <si>
    <t>Kinh phí không thường xuyên/không tự chủ (05=06+07)</t>
  </si>
  <si>
    <t>Dự toán được giao trong năm (08=09+10)</t>
  </si>
  <si>
    <t>-Kinh phí thường xuyên/tự chủ</t>
  </si>
  <si>
    <t>Tổng số được sử dụng trong năm (11=12+13)</t>
  </si>
  <si>
    <t>Kinh phí thực nhận trong năm
(14=15+16)</t>
  </si>
  <si>
    <t>-Kinh phi không thường 
xuyên/không tự chủ</t>
  </si>
  <si>
    <t>Kinh phí đề nghị quyết toán
(17=18+19)</t>
  </si>
  <si>
    <t>Kinh phí giảm trong năm
(20=21+25)</t>
  </si>
  <si>
    <t>Kinh phí thường xuyên/tự chủ (21=22+23+24)</t>
  </si>
  <si>
    <t>- Đã nộp NSNN</t>
  </si>
  <si>
    <t>- Còn phải nộp NSNN (23=03+15-18-22-31)</t>
  </si>
  <si>
    <t>- Dự toán bị hủy (24=04+09-15-32)</t>
  </si>
  <si>
    <t>Kinh phí không thường xuyên/không tự chủ (25=26+27+28)</t>
  </si>
  <si>
    <t>- Còn phải nộp NSNN (27=06+16-19-26-34)</t>
  </si>
  <si>
    <t>7.1</t>
  </si>
  <si>
    <t>Kinh phí thường xuyên/tự chủ (30=31+32)</t>
  </si>
  <si>
    <t>- Dự toán còn dư ở Kho bạc</t>
  </si>
  <si>
    <t>7.2</t>
  </si>
  <si>
    <t>7.2. Kinh phí không thường xuyên/ không tự chủ (33=34+35)</t>
  </si>
  <si>
    <t>II</t>
  </si>
  <si>
    <t>NGUỒN VỐN VIỆN TRỢ</t>
  </si>
  <si>
    <t>Số dư kinh phí năm trước chuyển sang</t>
  </si>
  <si>
    <t>Tổng kinh phí đã nhận viện trợ trong năm (38=39+40)</t>
  </si>
  <si>
    <t>- Số đã ghi thu, ghi tạm ứng</t>
  </si>
  <si>
    <t>- Số đã ghi thu, ghi chi</t>
  </si>
  <si>
    <t>Kinh phí được sử dụng trong năm (41=36+38)</t>
  </si>
  <si>
    <t>Kinh phí đề nghị quyết toán</t>
  </si>
  <si>
    <t xml:space="preserve">Số dư kinh phí được phép chuyển sang năm sau sử dụng và quyết toán (43=41-42) </t>
  </si>
  <si>
    <t xml:space="preserve">III </t>
  </si>
  <si>
    <t>NGUỒN VAY NỢ NƯỚC NGOÀI</t>
  </si>
  <si>
    <t>Số dư kinh phí năm trước chuyển sang (44=45+46)</t>
  </si>
  <si>
    <t>- Kinh phí đã ghi tạm ứng</t>
  </si>
  <si>
    <t>- Số dư dự toán</t>
  </si>
  <si>
    <t>Dự toán được giao trong năm</t>
  </si>
  <si>
    <t>Tổng số được sử dụng trong năm (48=44+47)</t>
  </si>
  <si>
    <t>Tổng kinh phí đã vay trong năm (49=50+51)</t>
  </si>
  <si>
    <t>- Số đã ghi vay, ghi tạm ứng NSNN</t>
  </si>
  <si>
    <t>- Số đã ghi vay, ghi chi NSNN</t>
  </si>
  <si>
    <t>Kinh phí đơn vị đã sử dụng đề nghị quyết toán</t>
  </si>
  <si>
    <t>Kinh phí giảm trong năm (53=54+55+56)</t>
  </si>
  <si>
    <t>- Còn phải nộp NSNN(55=45+49-52-54-58)</t>
  </si>
  <si>
    <t>- Dự toán bị hủy (56=46+47-49-59)</t>
  </si>
  <si>
    <t>Kinh phí được phép chuyển sang năm sau sử dụng và quyết toán (57=58+59)</t>
  </si>
  <si>
    <t>Số đã giải ngân, rút vốn chưa hạch toán NSNN</t>
  </si>
  <si>
    <t>NGUỒN PHÍ ĐƯỢC KHẤU TRỪ ĐỂ LẠI</t>
  </si>
  <si>
    <t>Số dư kinh phí chưa sử dụng năm trước chuyển sang (61=62+63)</t>
  </si>
  <si>
    <t>- Kinh phí thường xuyên/tự chủ</t>
  </si>
  <si>
    <t>- Kinh phí không thường xuyên/không tự chủ</t>
  </si>
  <si>
    <t>Dự toán được giao trong năm (64=65+66)</t>
  </si>
  <si>
    <t>Số thu được trong năm (67=68+69)</t>
  </si>
  <si>
    <t>Tổng số kinh phí được sử dụng trong năm (70=71+72)</t>
  </si>
  <si>
    <t>- Kinh phí thường xuyên/tự chủ (71=62+68)</t>
  </si>
  <si>
    <t>- Kinh phí không thường xuyên/không tự chủ (72=63+69)</t>
  </si>
  <si>
    <t>Số kinh phí đã sử dụng đề nghị quyết toán (73=74+75)</t>
  </si>
  <si>
    <t>Số dư kinh phí được phép chuyển sang năm sau sử dụng và quyết toán (76=77+78)</t>
  </si>
  <si>
    <t>- Kinh phí thường xuyên/tự chủ (77=71-74)</t>
  </si>
  <si>
    <t>- Kinh phí không thường xuyên/không tự chủ (78=72-75)</t>
  </si>
  <si>
    <t>NGUỒN HOẠT ĐỘNG KHÁC ĐƯỢC ĐỂ LẠI</t>
  </si>
  <si>
    <t>Số dư kinh phí chưa sử dụng năm trước chuyển sang (79=80+81)</t>
  </si>
  <si>
    <t>Dự toán được giao trong năm (82=83+84)</t>
  </si>
  <si>
    <t>Số thu được trong năm (85=86+87)</t>
  </si>
  <si>
    <t>Tổng số kinh phí được sử dụng trong năm (88=89+90)</t>
  </si>
  <si>
    <t>- Kinh phí thường xuyên/tự chủ(89=80+86)</t>
  </si>
  <si>
    <t>- Kinh phí không thường xuyên/không tự chủ(90=81+87)</t>
  </si>
  <si>
    <t>Số kinh phí đã sử dụng đề nghị quyết toán (91=92+93)</t>
  </si>
  <si>
    <t>Số dư kinh phí được phép chuyển sang năm sau sử dụng và quyết toán (94=95+96)</t>
  </si>
  <si>
    <t>- Kinh phí thường xuyên/tự chủ (95=89-92)</t>
  </si>
  <si>
    <t>- Kinh phí không thường xuyên/không tự chủ(96=90-93)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</si>
  <si>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</si>
  <si>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</si>
  <si>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</si>
  <si>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</si>
  <si>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</si>
  <si>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</si>
  <si>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</si>
  <si>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</si>
  <si>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</si>
  <si>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</t>
  </si>
  <si>
    <t>Mã số</t>
  </si>
  <si>
    <t>I</t>
  </si>
  <si>
    <t>III</t>
  </si>
  <si>
    <t>Chi phí khác</t>
  </si>
  <si>
    <t>- Dư toán bị hủy ( 28=07+10-16-35)</t>
  </si>
  <si>
    <t>Số báo cáo</t>
  </si>
  <si>
    <t>Chênh lệch</t>
  </si>
  <si>
    <t>3=2-1</t>
  </si>
  <si>
    <t>Chi Tiêu</t>
  </si>
  <si>
    <t>Hoạt động hành chính, sự nghiệp</t>
  </si>
  <si>
    <t>Doanh thu (01=02+03+04)</t>
  </si>
  <si>
    <t>a. Từ NSNN cấp</t>
  </si>
  <si>
    <t>b. Từ nguồn viện trợ, vay nước ngoài</t>
  </si>
  <si>
    <t>c. Từ nguồn phí được khấu trừ, để lại</t>
  </si>
  <si>
    <t>a. Chi phí hoạt động</t>
  </si>
  <si>
    <t>b. Chi phí từ nguồn viện trợ, vay nợ nước ngoài</t>
  </si>
  <si>
    <t xml:space="preserve">c. Chi phí hoạt động thu phí </t>
  </si>
  <si>
    <t>Thặng dư/thâm hụt (09=01-05)</t>
  </si>
  <si>
    <t>Hoạt động sản xuất kinh doanh, dịch vụ</t>
  </si>
  <si>
    <t xml:space="preserve">Doanh thu </t>
  </si>
  <si>
    <t>Chi phí</t>
  </si>
  <si>
    <t>Thặng dư/ thâm hụt (12=10-11)</t>
  </si>
  <si>
    <t>Hoạt động tài chính</t>
  </si>
  <si>
    <t>Doanh thu</t>
  </si>
  <si>
    <t>Thặng dư/thâm hụt (22=20-21)</t>
  </si>
  <si>
    <t>IV</t>
  </si>
  <si>
    <t>Hoạt động khác</t>
  </si>
  <si>
    <t>Thu nhập khác</t>
  </si>
  <si>
    <t>Thặng dư/thâm hụt (32=30-31)</t>
  </si>
  <si>
    <t>V</t>
  </si>
  <si>
    <t>Chi phí thuế TNDN</t>
  </si>
  <si>
    <t>VI</t>
  </si>
  <si>
    <t>Thặng dư thâm hụt trong năm 
(50=09+12+22+32-40)</t>
  </si>
  <si>
    <t>Sử dụng kinh phí tiết kiệm của đơn 
vị hành chính</t>
  </si>
  <si>
    <t>Phân phối cho các quỹ</t>
  </si>
  <si>
    <t>Kinh phí cải cách tiền lương</t>
  </si>
  <si>
    <t xml:space="preserve">Số đối chiếu kiểm tra </t>
  </si>
  <si>
    <t>SỞ GIÁO DỤC VÀ ĐÀO TẠO</t>
  </si>
  <si>
    <t>THÀNH PHỐ HỒ CHÍ MINH</t>
  </si>
  <si>
    <t>Đơn vị: Đồng</t>
  </si>
  <si>
    <t>Số Xét duyệt</t>
  </si>
  <si>
    <t>Mẫu biểu 1c</t>
  </si>
  <si>
    <t>1.1</t>
  </si>
  <si>
    <t>6.1</t>
  </si>
  <si>
    <t>6.2</t>
  </si>
  <si>
    <t>Số dư kinh phí được phép chuyển sang năm sau sử dụng và quyết toán (29=30+33)</t>
  </si>
  <si>
    <r>
      <t xml:space="preserve">- </t>
    </r>
    <r>
      <rPr>
        <i/>
        <sz val="13"/>
        <color theme="1"/>
        <rFont val="Times New Roman"/>
        <family val="1"/>
      </rPr>
      <t>Kinh phí thường xuyên/tự chủ
(12=02+09)</t>
    </r>
  </si>
  <si>
    <r>
      <t>-</t>
    </r>
    <r>
      <rPr>
        <i/>
        <sz val="13"/>
        <color theme="1"/>
        <rFont val="Times New Roman"/>
        <family val="1"/>
      </rPr>
      <t>Kinh phí không thường 
xuyên/không tự chủ (13=05+10)</t>
    </r>
  </si>
  <si>
    <r>
      <t xml:space="preserve"> </t>
    </r>
    <r>
      <rPr>
        <b/>
        <sz val="13"/>
        <color theme="1"/>
        <rFont val="Times New Roman"/>
        <family val="1"/>
      </rPr>
      <t>Dự toán được giao trong năm</t>
    </r>
  </si>
  <si>
    <t>Phần I - TỔNG HỢP TÌNH HÌNH KINH PHÍ:</t>
  </si>
  <si>
    <t>Loại</t>
  </si>
  <si>
    <t>Khoản</t>
  </si>
  <si>
    <t>Mục</t>
  </si>
  <si>
    <t>Tiểu
mục</t>
  </si>
  <si>
    <t>Nội dung chi</t>
  </si>
  <si>
    <t>TỔNG SỐ</t>
  </si>
  <si>
    <t>NGUỒN NSNN</t>
  </si>
  <si>
    <t>NGUỒN 
PHÍ
 ĐƯỢC 
KHẤU TRỪ, ĐỂ
 LẠI</t>
  </si>
  <si>
    <t>NGUỒN 
HOẠT 
ĐỘNG 
KHÁC 
ĐƯỢC 
ĐỂ LẠI</t>
  </si>
  <si>
    <t>NGUỒN NGÂN SÁCH NHÀ NƯỚC</t>
  </si>
  <si>
    <t>Viện trợ</t>
  </si>
  <si>
    <t>Vay nợ 
nước 
ngoài</t>
  </si>
  <si>
    <t>Kinh phí thường xuyên (113)</t>
  </si>
  <si>
    <t>Nguồn cải cách tiền lương (114)</t>
  </si>
  <si>
    <t>E</t>
  </si>
  <si>
    <t>1</t>
  </si>
  <si>
    <t>2</t>
  </si>
  <si>
    <t>3</t>
  </si>
  <si>
    <t>4</t>
  </si>
  <si>
    <t>5</t>
  </si>
  <si>
    <t>6</t>
  </si>
  <si>
    <t>7</t>
  </si>
  <si>
    <t>I.KINH PHÍ THƯỜNG XUYÊN</t>
  </si>
  <si>
    <t>LƯƠNG</t>
  </si>
  <si>
    <t>Lương theo ngạch, bậc</t>
  </si>
  <si>
    <t xml:space="preserve"> Lương hợp đồng theo chế độ</t>
  </si>
  <si>
    <t>Lương khác</t>
  </si>
  <si>
    <t>TIỀN CÔNG TRẢ CHO LAO ĐỘNG THƯỜNG XUYÊN THEO HỢP ĐỒNG</t>
  </si>
  <si>
    <t>Tiền công trả cho vị trí lao động thường xuyên theo hợp đồng</t>
  </si>
  <si>
    <t>Tiền công khác</t>
  </si>
  <si>
    <t>PHỤ CẤP LƯƠNG</t>
  </si>
  <si>
    <t>Phụ cấp chức vụ</t>
  </si>
  <si>
    <t>Phụ cấp khu vực</t>
  </si>
  <si>
    <t>Phụ cấp thu hút</t>
  </si>
  <si>
    <t>Phụ cấp làm đêm, làm thêm giờ</t>
  </si>
  <si>
    <t>Phụ cấp nặng nhọc, độc hại, nguy hiểm</t>
  </si>
  <si>
    <t>Hoạt động phi đại biểu Quốc hội, đại biểu hội đồng Nhân dân</t>
  </si>
  <si>
    <t>Phụ cấp ưu đãi nghề</t>
  </si>
  <si>
    <t>Phụ cấp trách nhiệm theo nghề, theo công việc</t>
  </si>
  <si>
    <t>Phụ cấp trực</t>
  </si>
  <si>
    <t>Phụ cấp thâm niên vượt khung; phụ cấp thâm niên nghề.</t>
  </si>
  <si>
    <t>Phụ cấp đặc biệt khác của ngành</t>
  </si>
  <si>
    <t>Phụ cấp công tác lâu năm ở vùng có điều kiện kinh tế-xã hội đặc biệt khó khăn.</t>
  </si>
  <si>
    <t>Phụ cấp theo loại xã.</t>
  </si>
  <si>
    <t>Phụ cấp công tác Đảng, Đoàn thể chính trị - xã hội.</t>
  </si>
  <si>
    <t>Phụ cấp công vụ</t>
  </si>
  <si>
    <t>Phụ cấp khác</t>
  </si>
  <si>
    <t>HỌC BỔNG VÀ HỖ TRỢ KHÁC CHO HỌC SINH, SINH VIÊN, CÁC BỘ ĐI HỌC</t>
  </si>
  <si>
    <t xml:space="preserve">Học bổng học sinh, sinh viên học trong nước (không bao gồm học sinh dân tộc nội trú). </t>
  </si>
  <si>
    <t>Học sinh dân tộc nội trú</t>
  </si>
  <si>
    <t>Học sinh, sinh viên đi học nước ngoài</t>
  </si>
  <si>
    <t>Sinh hoạt phí cán bộ đi học.</t>
  </si>
  <si>
    <t>Hỗ trợ đối tượng chính sách đóng học phí</t>
  </si>
  <si>
    <t>Hỗ trợ đối tượng chính sách chi phí học tập</t>
  </si>
  <si>
    <t>Các khoản hỗ trợ khác</t>
  </si>
  <si>
    <t>TIỀN THƯỞNG</t>
  </si>
  <si>
    <t xml:space="preserve">Thưởng thường xuyên </t>
  </si>
  <si>
    <t xml:space="preserve">Thưởng đột xuất </t>
  </si>
  <si>
    <t>Thưởng khác</t>
  </si>
  <si>
    <t>PHÚC LỢI TẬP THỂ</t>
  </si>
  <si>
    <t>Trợ cấp khó khăn thường xuyên</t>
  </si>
  <si>
    <t>Trợ cấp khó khăn đột xuất</t>
  </si>
  <si>
    <t>Tiền tàu xe nghỉ phép năm</t>
  </si>
  <si>
    <t>Tiền thuốc y tế trong các cơ quan, đơn vị</t>
  </si>
  <si>
    <t>Các khoản khác</t>
  </si>
  <si>
    <t>CÁC KHOẢN ĐÓNG GÓP</t>
  </si>
  <si>
    <t>Bảo hiểm xã hội</t>
  </si>
  <si>
    <t>Bảo hiểm y tế</t>
  </si>
  <si>
    <t>Kinh phí công đoàn</t>
  </si>
  <si>
    <t>Bảo hiểm thất nghiệp</t>
  </si>
  <si>
    <t>Các khoản đóng góp khác</t>
  </si>
  <si>
    <t>CÁC KHOẢN THANH TOÁN KHÁC CHO CÁ NHÂN</t>
  </si>
  <si>
    <t>Tiền ăn</t>
  </si>
  <si>
    <t>Chi khám chữa bệnh cho cán bộ, công chức Việt Nam làm việc ở nước ngoài</t>
  </si>
  <si>
    <t>Sinh hoạt phí cho các bộ, công chức Việt Nam làm việc ở nước ngoài</t>
  </si>
  <si>
    <t>Chi thu nhập tăng thêm theo cơ chế khoán, tự chủ</t>
  </si>
  <si>
    <t>Chi khác</t>
  </si>
  <si>
    <t>THANH TOÁN DỊCH VỤ CÔNG CỘNG</t>
  </si>
  <si>
    <t>Tiền điện</t>
  </si>
  <si>
    <t>Tiền nươc</t>
  </si>
  <si>
    <t>Tiền nhiên liệu</t>
  </si>
  <si>
    <t>Tiên vệ sinh, môi trường</t>
  </si>
  <si>
    <t>Thanh toán khoán phương tiện theo chế độ</t>
  </si>
  <si>
    <t>VẬT TƯ VĂN PHÒNG</t>
  </si>
  <si>
    <t>Văn phòng phẩm</t>
  </si>
  <si>
    <t>Mua sắm công cụ, dụng cụ văn phòng</t>
  </si>
  <si>
    <t>Khoán văn phòng phẩm</t>
  </si>
  <si>
    <t>Vật tư văn phòng khác</t>
  </si>
  <si>
    <t>THÔNG TIN, TUYÊN TRUYỀN, LIÊN LẠC</t>
  </si>
  <si>
    <t>Cước phí điện thoại trong nước (Không bao gồm khoán điện thoại); thuê bao đường điện thoại; fax</t>
  </si>
  <si>
    <t>Cước phí bưu chính</t>
  </si>
  <si>
    <t>Thuê bao kênh vệ tinh, thuê bao cươc truyền hình; cước phí internet; thuê đường truyển mạng</t>
  </si>
  <si>
    <t>Tuyên truyền; quảng cáo</t>
  </si>
  <si>
    <t>Phim ảnh, ấn phẩm truyên thông; sách,báo, tạp chí thư viện</t>
  </si>
  <si>
    <t>Khoán điện thoại</t>
  </si>
  <si>
    <t>Khác</t>
  </si>
  <si>
    <t>HỘI NGHỊ</t>
  </si>
  <si>
    <t>In, mua tài liệu</t>
  </si>
  <si>
    <t>bồi dưỡng giảng viên, báo cáo viên</t>
  </si>
  <si>
    <t>Tiền vé máy bay, tàu, xe</t>
  </si>
  <si>
    <t>Tiền thuê phòng ngủ</t>
  </si>
  <si>
    <t>Thuê hội trường, phương tiện vận chuyển</t>
  </si>
  <si>
    <t xml:space="preserve">Thuê phiên dịch, biên dịch </t>
  </si>
  <si>
    <t xml:space="preserve">Các khoản thuê mước khác </t>
  </si>
  <si>
    <t>Chi bù tiền ăn</t>
  </si>
  <si>
    <t>CÔNG TÁC PHÍ</t>
  </si>
  <si>
    <t>Phụ cấp công tác phí</t>
  </si>
  <si>
    <t>Khoán công tác phí</t>
  </si>
  <si>
    <t>Công tác phí của trưởng thôn, bản ở miền núi</t>
  </si>
  <si>
    <t>CHI PHÍ THUÊ MƯỚN</t>
  </si>
  <si>
    <t>Thuê phương tiện vận chuyển</t>
  </si>
  <si>
    <t>Thuê nhà; thuê đất</t>
  </si>
  <si>
    <t>Thuê thiết bị các loại</t>
  </si>
  <si>
    <t>Thuê chuyên gia và giảng viên nước ngoài</t>
  </si>
  <si>
    <t>Thuê chuyên gia và giảng viên trong nước</t>
  </si>
  <si>
    <t>Thuê lao động trong nước</t>
  </si>
  <si>
    <t>Thuê đào tạo lại cán bộ</t>
  </si>
  <si>
    <t>Thuê phiên dịch, biên dịch</t>
  </si>
  <si>
    <t>Chi phí thuê mướn khác</t>
  </si>
  <si>
    <t>CHI ĐOÀN RA</t>
  </si>
  <si>
    <t xml:space="preserve">Tiền vé máy bay, tàu, xe </t>
  </si>
  <si>
    <t>Tiền ăn và tiền tiêu vặt</t>
  </si>
  <si>
    <t>Phí, lệ phí liên quan</t>
  </si>
  <si>
    <t>Khoản chi đoàn ra theo chế độ</t>
  </si>
  <si>
    <t>CHI ĐOÀN VÀO</t>
  </si>
  <si>
    <t>Tiền vé máy bay, tàu, xe (bao gồm cả thuê phương tiện đi lại)</t>
  </si>
  <si>
    <t>SỬA CHỮA TÀI SẢN PHỤC VỤ CÔNG TÁC CHUYÊN MÔN VÀ DUY TU, BẢO DƯỠNG CÁC CÔNG TRÌNH CƠ SỞ HẠ TẦNG TỪ KINH PHÍ THƯỜNG XUYÊN</t>
  </si>
  <si>
    <t>Ôto dùng chung</t>
  </si>
  <si>
    <t>Ôtô phục vụ chức danh</t>
  </si>
  <si>
    <t xml:space="preserve"> Ôtô chuyên dùng</t>
  </si>
  <si>
    <t>Tài sản và thiết bị chuyên dụng</t>
  </si>
  <si>
    <t>Nhà cửa</t>
  </si>
  <si>
    <t>Các thiết bị công nghệ thông tin</t>
  </si>
  <si>
    <t>Tài sản và thiết bị văn phòng</t>
  </si>
  <si>
    <t>Công trình văn hóa, công viên, thể thao</t>
  </si>
  <si>
    <t>Đường điện, cấp thoát nước</t>
  </si>
  <si>
    <t>Đường sá, cầu cóng, bến cảng, sân bay</t>
  </si>
  <si>
    <t>Đê điều, hồ đập, kênh mương</t>
  </si>
  <si>
    <t>Các tài sản và công trình hạ tầng cơ sở khác</t>
  </si>
  <si>
    <t>MUA SẮM TÀI SẢN PHỤC VỤ CÔNG TÁC CHUYÊN MÔN</t>
  </si>
  <si>
    <t>Tài sản và thiết bị chuyên dùng</t>
  </si>
  <si>
    <t>Tài sản thiết bị văn phòng</t>
  </si>
  <si>
    <t>Tài sản và thiết bị khác</t>
  </si>
  <si>
    <t>CHI PHÍ NGHIỆP VỤ CHUYÊN MÔN CỦA TỪNG NGÀNH</t>
  </si>
  <si>
    <t xml:space="preserve">Chi mua hàng hóa, vật tư </t>
  </si>
  <si>
    <t>Đồng phục, trang phục; bảo hộ lao động</t>
  </si>
  <si>
    <t>Chi mật phí</t>
  </si>
  <si>
    <t>Chi nuôi phạm nhân, can phạm</t>
  </si>
  <si>
    <t>Chi thanh toán hợp đồng thực hiện nghiệp vụ chuyên ngành</t>
  </si>
  <si>
    <t>Chi khoán thực hiện đề tài nghiên cứu khoa học</t>
  </si>
  <si>
    <t>Hỗ trợ chi phí dịch vụ công chưa kết cấu vào giá</t>
  </si>
  <si>
    <t>MUA SẮM TÀI SẢN VÔ HÌNH</t>
  </si>
  <si>
    <t>Mua bằng sáng chế</t>
  </si>
  <si>
    <t>Mua bản quyền nhãn hiệu thương mại</t>
  </si>
  <si>
    <t>Mua, bảo trì phần mềm công nghệ thông tin</t>
  </si>
  <si>
    <t>Xây dựng phần mềm công nghệ thông tin</t>
  </si>
  <si>
    <t>CHI VỀ CÔNG TÁC NGƯỜI CÓ CÔNG VỜI CÁCH MẠNG</t>
  </si>
  <si>
    <t>Trợ cấp hàng tháng</t>
  </si>
  <si>
    <t>Trợ cấp 1 lần</t>
  </si>
  <si>
    <t>CHI KHÁC</t>
  </si>
  <si>
    <t>Chênh lệch tỷ giá ngoại tệ ngân sách nhà nước</t>
  </si>
  <si>
    <t>Chi khắc phục hậu quả thiên tai, thảm họa, dịch bệnh cho các đơn vị dự toán và cho các doanh nghiệp</t>
  </si>
  <si>
    <t>Chi thưởng và chi phí xử lý các hành vi vi phạm pháp luật của các vụ xử lý không có thu hoặc thu không đủ chi</t>
  </si>
  <si>
    <t xml:space="preserve">Chi các khoản phí và lệ phí </t>
  </si>
  <si>
    <t>Chi bảo hiểm tài sản và phương tiện của của các đơn vị dự toán</t>
  </si>
  <si>
    <t>Chi tiếp khách</t>
  </si>
  <si>
    <t>Chi bồi thường thiệt hại cho các đối tượng bị oan do cơ quan tổ chức tố tụng gây ra theo chế độ quy định.</t>
  </si>
  <si>
    <t>Chi bồi thường thiệt hại do công chức, viên chức nhà nước gây ra theo chế độ quy định.</t>
  </si>
  <si>
    <t>Chi lập quỹ khen thưởng theo chế độ quy định</t>
  </si>
  <si>
    <t>Chi chệnh lệch giá bán trái phiếu so với mệnh giá</t>
  </si>
  <si>
    <t>Cấp bù học phí cho cơ sở giáo dục đào tạo theo chế độ</t>
  </si>
  <si>
    <t>Đòng niên liễm cho các tổ chức quốc tế</t>
  </si>
  <si>
    <t>Chi các khoản khác</t>
  </si>
  <si>
    <t>CHI CHO CÔNG TÁC ĐẢNG Ở TỔ CHỨC ĐẢNG CƠ SỞ VÀ CÁC CẤP TRÊN CƠ SỞ</t>
  </si>
  <si>
    <t>Chi mua báo, tạp chí của Đảng</t>
  </si>
  <si>
    <t>Chi tổ chức đại hội Dảng</t>
  </si>
  <si>
    <t>Chi khen thưởng hoạt động công tác Đảng</t>
  </si>
  <si>
    <t>Chi thanh toán các dịch vụ công cộng, vật tư văn phòng thông tin tuyên truyền, liên lạc; chi đào tạo, bồi dưỡng nghiệp vụ, công tác Đảng và các chi phí Đảng vụ khác và phụ cấp cấp ủy</t>
  </si>
  <si>
    <t>CHI LẬP CÁC QUY CỦA ĐƠN VỊ THỰC HIỆN KHOÁN CHI VÀ ĐƠN VỊ SỰ NGHIỆP CÓ THU THEO CHẾ ĐỘ QUY ĐỊNH</t>
  </si>
  <si>
    <t>Chi lập quỹ bổ sung thu nhập, Quỹ dự phòng ổn định thu nhập</t>
  </si>
  <si>
    <t xml:space="preserve">Chi lập quỹ phúc lợi </t>
  </si>
  <si>
    <t>Chi lập quỹ khen thưởng</t>
  </si>
  <si>
    <t xml:space="preserve">Chi lập quỹ phát triển hoạt động sự nghiệp </t>
  </si>
  <si>
    <t>Chi lập các quyỹ khác.</t>
  </si>
  <si>
    <t>CHI HỖ TRỢ VÀ GIẢI QUYẾT VIỆC LÀM</t>
  </si>
  <si>
    <t>Hỗ trợ đào tạo kỹ thuật nghề</t>
  </si>
  <si>
    <t>Chi tinh giảm biên chế</t>
  </si>
  <si>
    <t>Hỗ trợ đào tạo trình độ sơ cấp và đào tạo dưới 3 tháng</t>
  </si>
  <si>
    <t>Chi hỗ trợ khác</t>
  </si>
  <si>
    <t>II. KINH PHÍ KHÔNG THƯỜNG XUYÊN</t>
  </si>
  <si>
    <t>Trợ cấp ưu đãi học tập</t>
  </si>
  <si>
    <t>Điều trị, điều dưỡng</t>
  </si>
  <si>
    <t>CHI VIỆN TRỢ</t>
  </si>
  <si>
    <t>7401</t>
  </si>
  <si>
    <t>Chi đào tạo học sinh Lào (C)</t>
  </si>
  <si>
    <t>7402</t>
  </si>
  <si>
    <t>Chi đào tạo học sinh Campuchia (K)</t>
  </si>
  <si>
    <t>7403</t>
  </si>
  <si>
    <t>Chi viện trợ khác cho Lào (C)</t>
  </si>
  <si>
    <t>Chi viện trợ khác cho Campuchia</t>
  </si>
  <si>
    <t>Các  khoản chi viện trợ khác</t>
  </si>
  <si>
    <t>CHI VỀ CÔNG TÁC BẢO ĐẢM XÃ HỘI</t>
  </si>
  <si>
    <t>Chi đóng, hỗ trợ tiền đóng tiền bảo hiểm y tế</t>
  </si>
  <si>
    <t>Phần II - CHI TIẾT KINH PHÍ QUYẾT TOÁN: ( Nội dung theo Mẫu Phụ biểu 01-01/BCQT ban hành kèm theo Thông tư số 107/2017/TT-BTC)</t>
  </si>
  <si>
    <t>Mẫu biểu 1b</t>
  </si>
  <si>
    <t>ĐỐI CHIẾU SỐ LIỆU KẾT QUẢ HOẠT ĐỘNG NĂM 2019</t>
  </si>
  <si>
    <t>Chi phí (05=06+07+08)</t>
  </si>
  <si>
    <t xml:space="preserve">            SỞ GIÁO DỤC VÀ ĐÀO TẠO</t>
  </si>
  <si>
    <t xml:space="preserve">           THÀNH PHỐ HỒ CHÍ MINH</t>
  </si>
  <si>
    <t>SỐ LIỆU XÉT DUYỆT QUYẾT TOÁN CHI NGÂN SÁCH NĂM 2019</t>
  </si>
  <si>
    <t>ĐƠN VỊ: TRƯỜNG ………..</t>
  </si>
  <si>
    <t xml:space="preserve">       ĐƠN VỊ: TRƯỜNG ……………..</t>
  </si>
  <si>
    <t>ĐƠN VỊ: TRƯỜNG …………………</t>
  </si>
  <si>
    <t>a. Hoạt động hành chính, sự nghiệp</t>
  </si>
  <si>
    <t>b. Hoạt động sản xuất kinh doanh, dịch vụ</t>
  </si>
  <si>
    <t>c.Hoạt động tài chính</t>
  </si>
  <si>
    <t>d. Hoạt động khác</t>
  </si>
  <si>
    <t xml:space="preserve">CỘNG HÒA XÃ HỘI CHỦ NGHĨA VIỆT NAM </t>
  </si>
  <si>
    <t>Độc lập - Tự do - Hạnh phúc</t>
  </si>
  <si>
    <t xml:space="preserve">Đvt: đồng </t>
  </si>
  <si>
    <t>Stt</t>
  </si>
  <si>
    <t xml:space="preserve">Nội dung </t>
  </si>
  <si>
    <t xml:space="preserve">Tổng cộng </t>
  </si>
  <si>
    <t xml:space="preserve">Chi tăng thu nhập </t>
  </si>
  <si>
    <t xml:space="preserve">Cộng </t>
  </si>
  <si>
    <t xml:space="preserve">Qũy khen thưởng </t>
  </si>
  <si>
    <t>Qũy phúc lợi</t>
  </si>
  <si>
    <t>Qũy phát triển hoạt động sự nghiệp</t>
  </si>
  <si>
    <t>(1)</t>
  </si>
  <si>
    <t>(2)</t>
  </si>
  <si>
    <t>(3)=(4)+(5)</t>
  </si>
  <si>
    <t>(4)</t>
  </si>
  <si>
    <t>(5)=(6)+(7)+(8)+(9)</t>
  </si>
  <si>
    <t>(6)</t>
  </si>
  <si>
    <t>(7)</t>
  </si>
  <si>
    <t>(8)</t>
  </si>
  <si>
    <t>(9)</t>
  </si>
  <si>
    <t xml:space="preserve">Ngân sách </t>
  </si>
  <si>
    <t>2.1</t>
  </si>
  <si>
    <t>2.2</t>
  </si>
  <si>
    <t>- Vệ sinh bán trú</t>
  </si>
  <si>
    <t>2.3</t>
  </si>
  <si>
    <t>2.4</t>
  </si>
  <si>
    <t>- Lãi tiền gửi thanh toán</t>
  </si>
  <si>
    <t>Phí, Lệ phí</t>
  </si>
  <si>
    <t>- Học phí công lập</t>
  </si>
  <si>
    <t>- Học phí GDTX</t>
  </si>
  <si>
    <t>- Căn tin, bãi xe</t>
  </si>
  <si>
    <t>- Cho thuê phòng học</t>
  </si>
  <si>
    <t>- Liên kết…</t>
  </si>
  <si>
    <t>3.1</t>
  </si>
  <si>
    <t>3.2</t>
  </si>
  <si>
    <t>3.3</t>
  </si>
  <si>
    <t>3.4</t>
  </si>
  <si>
    <t>……….</t>
  </si>
  <si>
    <t>Nguồn khác</t>
  </si>
  <si>
    <t>- Tổ chức phục vụ và quản lý bán trú</t>
  </si>
  <si>
    <t>- Cơ sở vật chất phục vụ bán trú</t>
  </si>
  <si>
    <t>- Tổ chức học buổi 2</t>
  </si>
  <si>
    <t>- Học phí tăng cường ngoại ngữ - tin học</t>
  </si>
  <si>
    <t>- Tổ chức dạy thêm, học thêm</t>
  </si>
  <si>
    <t>4.1</t>
  </si>
  <si>
    <t>4.2</t>
  </si>
  <si>
    <t>4.3</t>
  </si>
  <si>
    <t>4.4</t>
  </si>
  <si>
    <t>4.5</t>
  </si>
  <si>
    <t>4.6</t>
  </si>
  <si>
    <t>5.1</t>
  </si>
  <si>
    <t>TP.HCM, ngày     tháng      năm 20</t>
  </si>
  <si>
    <t>Đơn vị tính: đồng</t>
  </si>
  <si>
    <t>Số tiền</t>
  </si>
  <si>
    <t>Ngân sách</t>
  </si>
  <si>
    <t xml:space="preserve">Nguồn thu trích CCTL </t>
  </si>
  <si>
    <t>1.2</t>
  </si>
  <si>
    <t>Nguồn thu trích để lại theo quy định  thực hiện CCTL</t>
  </si>
  <si>
    <t xml:space="preserve">          Người lập bảng </t>
  </si>
  <si>
    <t xml:space="preserve">Thủ trưởng đơn vị </t>
  </si>
  <si>
    <t xml:space="preserve">TP.HCM, ngày     tháng      năm 20    </t>
  </si>
  <si>
    <t>(Ký, ghi rõ họ tên, đóng dấu)</t>
  </si>
  <si>
    <t xml:space="preserve">                                         (Ký, ghi rõ họ tên, SĐT liên hệ)</t>
  </si>
  <si>
    <t xml:space="preserve">          Thủ trưởng đơn vị </t>
  </si>
  <si>
    <t>Chênh lệch thu lớn hơn chi chưa phân phối năm trước chuyển sang(*)</t>
  </si>
  <si>
    <t>Thu trong năm</t>
  </si>
  <si>
    <t xml:space="preserve">Chi trong năm </t>
  </si>
  <si>
    <t xml:space="preserve">Chênh lệch thu lớn hơn chi </t>
  </si>
  <si>
    <t>nguồn CCTL</t>
  </si>
  <si>
    <t xml:space="preserve">Trích lập quỹ </t>
  </si>
  <si>
    <t xml:space="preserve">Chênh lệch thu lớn hơn chi chưa phân phối đến cuối năm </t>
  </si>
  <si>
    <t>(3)</t>
  </si>
  <si>
    <t>(4) = (2) - (3)</t>
  </si>
  <si>
    <t>(5)</t>
  </si>
  <si>
    <t>(6) = (4) - (5) + (1)</t>
  </si>
  <si>
    <t>TC</t>
  </si>
  <si>
    <t xml:space="preserve">Thu phí, lệ phí, khác </t>
  </si>
  <si>
    <t xml:space="preserve"> + Chi hoạt động</t>
  </si>
  <si>
    <t xml:space="preserve"> + 40% CCTL </t>
  </si>
  <si>
    <t xml:space="preserve">  + Học kỳ 1 NH 2018-2019</t>
  </si>
  <si>
    <t xml:space="preserve">  + Học kỳ 2 NH 2018-2019</t>
  </si>
  <si>
    <t xml:space="preserve">  + Học kỳ 1 NH 2019-2020</t>
  </si>
  <si>
    <t xml:space="preserve">  + Hỗ trợ chi phí học tập </t>
  </si>
  <si>
    <t xml:space="preserve">Hoạt động tài chính </t>
  </si>
  <si>
    <t>1.5</t>
  </si>
  <si>
    <t>Trích lập quỹ:</t>
  </si>
  <si>
    <t>- Quỹ phúc lợi</t>
  </si>
  <si>
    <t xml:space="preserve"> + Ngân sách </t>
  </si>
  <si>
    <t xml:space="preserve"> + Khác</t>
  </si>
  <si>
    <t xml:space="preserve"> + TK 531</t>
  </si>
  <si>
    <t xml:space="preserve"> + TK 515</t>
  </si>
  <si>
    <t>- Quỹ phát triễn HĐSN</t>
  </si>
  <si>
    <t xml:space="preserve"> + TK 531 </t>
  </si>
  <si>
    <t xml:space="preserve"> + Hình thành TSCĐ</t>
  </si>
  <si>
    <t xml:space="preserve"> - Qũy khen thưởng</t>
  </si>
  <si>
    <t xml:space="preserve"> + TK 531 (SN)</t>
  </si>
  <si>
    <t xml:space="preserve"> + TK 531 (DV)</t>
  </si>
  <si>
    <t xml:space="preserve"> - Qũy DP ổn định thu nhập </t>
  </si>
  <si>
    <t>Nguồn cải cách tiền lương</t>
  </si>
  <si>
    <t xml:space="preserve"> - Học phí </t>
  </si>
  <si>
    <t xml:space="preserve"> - Hoạt động tài chính </t>
  </si>
  <si>
    <t xml:space="preserve">Người lập bảng </t>
  </si>
  <si>
    <t>Ghi chú:</t>
  </si>
  <si>
    <t xml:space="preserve"> - Nếu đơn vị không tổ chức thu chi nguồn kinh phí nào thì xóa bỏ nguồn kinh phí đó </t>
  </si>
  <si>
    <t>Các khoản thu 3381:</t>
  </si>
  <si>
    <t xml:space="preserve">TP.HCM, ngày      tháng       năm 20       </t>
  </si>
  <si>
    <t xml:space="preserve"> (Ký, ghi rõ họ tên, SĐT liên hệ)</t>
  </si>
  <si>
    <t xml:space="preserve">- Học phí công lập </t>
  </si>
  <si>
    <t>Nguồn thu hoạt động SXKD, dịch vụ</t>
  </si>
  <si>
    <t xml:space="preserve">Hoạt động SXKD, dịch vụ </t>
  </si>
  <si>
    <t>3.5</t>
  </si>
  <si>
    <t>3.6</t>
  </si>
  <si>
    <t xml:space="preserve"> - Thu hoạt động sản xuất kinh doanh, dịch vụ</t>
  </si>
  <si>
    <t xml:space="preserve"> - Thu nguồn khác</t>
  </si>
  <si>
    <t xml:space="preserve"> - Không nhập liệu các ô tô màu</t>
  </si>
  <si>
    <t>…</t>
  </si>
  <si>
    <t xml:space="preserve">Qũy bổ sung thu nhập </t>
  </si>
  <si>
    <t>5.2</t>
  </si>
  <si>
    <t>- Lãi tiền gửi tiết kiệm</t>
  </si>
  <si>
    <t xml:space="preserve"> - Nghị định 86 _ 2020</t>
  </si>
  <si>
    <t>3.7</t>
  </si>
  <si>
    <t>………..</t>
  </si>
  <si>
    <t>TỔNG CỘNG</t>
  </si>
  <si>
    <t>Tồn năm trước chuyển sang</t>
  </si>
  <si>
    <t>Năm thực hiện</t>
  </si>
  <si>
    <t xml:space="preserve">  + 10% tiết kiệm từ kinh phí NSNN tại KBNN (14.13)</t>
  </si>
  <si>
    <t xml:space="preserve">  + Ngân sách cấp trong năm (14.12)</t>
  </si>
  <si>
    <t xml:space="preserve">  + Nguồn thu học phí</t>
  </si>
  <si>
    <t xml:space="preserve">  + Nguồn thu khác và nguồn thu dịch vụ</t>
  </si>
  <si>
    <t>Nguồn ngân sách</t>
  </si>
  <si>
    <t>Trong đó:</t>
  </si>
  <si>
    <t xml:space="preserve">       Chi thu nhập tăng thêm theo NQ 03/2018</t>
  </si>
  <si>
    <t xml:space="preserve">    Chi thu nhập tăng thêm theo NQ 03/2018</t>
  </si>
  <si>
    <t>TRƯỜNG ………..</t>
  </si>
  <si>
    <t>STT:</t>
  </si>
  <si>
    <t>Mã chương : 422</t>
  </si>
  <si>
    <t>NĂM THỰC HIỆN</t>
  </si>
  <si>
    <t>Trường THPT</t>
  </si>
  <si>
    <t>Mã đơn vị có quan hệ với ngân sách:</t>
  </si>
  <si>
    <t>(ĐVT: ĐỒNG)</t>
  </si>
  <si>
    <t xml:space="preserve">NGUỒN THU </t>
  </si>
  <si>
    <t xml:space="preserve">Số dư năm trước chuyển sang </t>
  </si>
  <si>
    <t xml:space="preserve">Số thu trong năm </t>
  </si>
  <si>
    <t>Số dư chuyển sang năm sau (nếu có)</t>
  </si>
  <si>
    <t xml:space="preserve">tổng cộng </t>
  </si>
  <si>
    <t>Số chi trong năm</t>
  </si>
  <si>
    <t>chênh lệch thu chi</t>
  </si>
  <si>
    <t>Tổng cộng</t>
  </si>
  <si>
    <t>Số dư từ nguồn thường xuyên (0113)</t>
  </si>
  <si>
    <t>Số dư từ nguồn cải cách tiền lương (0114)</t>
  </si>
  <si>
    <t>Số chi từ nguồn kinh phí thường xuyên (0113)</t>
  </si>
  <si>
    <t>Số chi từ nguồn cải cách tiền lương (0114)</t>
  </si>
  <si>
    <t>Số trích lập cải cách tiền lương (0114) (*)</t>
  </si>
  <si>
    <t>Thu nhập tăng thêm</t>
  </si>
  <si>
    <t>Trích Quỹ PTHĐSN</t>
  </si>
  <si>
    <t>Trích Quỹ khen thưởng</t>
  </si>
  <si>
    <t>Trích Quỹ Phúc lợi</t>
  </si>
  <si>
    <t>Trích Quỹ dự phòng ổn định thu nhập (nếu có)</t>
  </si>
  <si>
    <t>3=4+5</t>
  </si>
  <si>
    <t>7=8+11</t>
  </si>
  <si>
    <t>8=9+10</t>
  </si>
  <si>
    <t>11=12+13+14+15+16</t>
  </si>
  <si>
    <t>17=18+19</t>
  </si>
  <si>
    <t>18=4+6-8-11</t>
  </si>
  <si>
    <t>19=5+12-10</t>
  </si>
  <si>
    <t>PHÍ, LỆ PHÍ</t>
  </si>
  <si>
    <t>Học phí</t>
  </si>
  <si>
    <t>NGUỒN KHÁC</t>
  </si>
  <si>
    <t xml:space="preserve">Tiền tổ chức phục vụ và quản lý bán trú </t>
  </si>
  <si>
    <t>Tiền cơ sở vật phục vụ bán trú</t>
  </si>
  <si>
    <t xml:space="preserve">Tiền tổ chức học buổi hai </t>
  </si>
  <si>
    <t>Tiền dạy tiếng Anh tăng cường</t>
  </si>
  <si>
    <t>…...</t>
  </si>
  <si>
    <t>NGUỒN THU HOẠT ĐỘNG DỊCH VỤ</t>
  </si>
  <si>
    <t>Căn tin, bãi xe</t>
  </si>
  <si>
    <t>Lãi ngân hàng</t>
  </si>
  <si>
    <t xml:space="preserve">TỔNG CỘNG </t>
  </si>
  <si>
    <t xml:space="preserve">Ngày         tháng       năm </t>
  </si>
  <si>
    <t>Người lập biểu</t>
  </si>
  <si>
    <t>Kế toán trưởng</t>
  </si>
  <si>
    <t>Thủ trưởng đơn vị</t>
  </si>
  <si>
    <t>Lưu ý: Đề nghị các đơn vị chỉ nhập số liệu vào các ô không có công thức, không được điều chỉnh công thức , xóa hàng, xóa cột.</t>
  </si>
  <si>
    <t xml:space="preserve">Đối với số trích lập cải cách tiền lương cột số 12 (*): </t>
  </si>
  <si>
    <t>- Phần A: Phí, lệ phí: 40% số thu thực hiện cải cách tiền lương được tính trên toàn bộ số thu học phí.</t>
  </si>
  <si>
    <t>- Phần B,C: trích 40% số thu để thực hiện cải cách tiền lương được tính trên toàn bộ số thu của các hoạt động trên sau khi trừ chi phí có liên quan.</t>
  </si>
  <si>
    <t>ĐƠN VỊ</t>
  </si>
  <si>
    <t>Nguồn</t>
  </si>
  <si>
    <t>Tồn đầu</t>
  </si>
  <si>
    <t>Số thu</t>
  </si>
  <si>
    <t>TK 154</t>
  </si>
  <si>
    <t>TK 642/ TK821</t>
  </si>
  <si>
    <t>Số chi</t>
  </si>
  <si>
    <t>Số tồn</t>
  </si>
  <si>
    <t>CCTL</t>
  </si>
  <si>
    <t>Số tiết kiệm</t>
  </si>
  <si>
    <t>Phân phối số tiết kiệm</t>
  </si>
  <si>
    <t>TNTT</t>
  </si>
  <si>
    <t>PTSN</t>
  </si>
  <si>
    <t>PL</t>
  </si>
  <si>
    <t>KT</t>
  </si>
  <si>
    <t>Tỷ lệ (QC CTNB )</t>
  </si>
  <si>
    <t>Tỷ lệ (Thực hiện )</t>
  </si>
  <si>
    <t>Ngân sách (13)</t>
  </si>
  <si>
    <t>Nguồn thu khác</t>
  </si>
  <si>
    <t>Nguồn thu dịch vụ</t>
  </si>
  <si>
    <t>Tổng cộng</t>
  </si>
  <si>
    <t>Tồn nguồn thu</t>
  </si>
  <si>
    <t>Chi lộ trình CP</t>
  </si>
  <si>
    <t>Tồn NS</t>
  </si>
  <si>
    <t>CCTL NS</t>
  </si>
  <si>
    <t>CHI HẾT</t>
  </si>
  <si>
    <t>Q3</t>
  </si>
  <si>
    <t>Q4</t>
  </si>
  <si>
    <t>Q1</t>
  </si>
  <si>
    <t>Dự toán 2019</t>
  </si>
  <si>
    <t>Q2</t>
  </si>
  <si>
    <t>Truy</t>
  </si>
  <si>
    <t>HT Q2</t>
  </si>
  <si>
    <t>HT Q1</t>
  </si>
  <si>
    <t>Dự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</si>
</sst>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_)_$_ ;_ * \(#,##0\)_$_ ;_ * &quot;-&quot;_)_$_ ;_ @_ "/>
    <numFmt numFmtId="167" formatCode="_(* #,##0_);_(* \(#,##0\);_(* &quot;-&quot;??_);_(@_)"/>
    <numFmt numFmtId="168" formatCode="_(* #,##0.000_);_(* \(#,##0.000\);_(* &quot;-&quot;??_);_(@_)"/>
    <numFmt numFmtId="169" formatCode="&quot;\&quot;#,##0.00;[Red]&quot;\&quot;\-#,##0.00"/>
    <numFmt numFmtId="170" formatCode="#,##0.0000000"/>
    <numFmt numFmtId="171" formatCode="00000"/>
    <numFmt numFmtId="172" formatCode="#,##0\ &quot;$&quot;_);[Red]\(#,##0\ &quot;$&quot;\)"/>
    <numFmt numFmtId="173" formatCode="&quot;R&quot;\ #,##0;[Red]&quot;R&quot;\ \-#,##0"/>
    <numFmt numFmtId="174" formatCode="&quot;\&quot;#,##0;[Red]&quot;\&quot;\-#,##0"/>
    <numFmt numFmtId="175" formatCode="#,##0.000"/>
    <numFmt numFmtId="176" formatCode="_-* #,##0\ _$_-;\-* #,##0\ _$_-;_-* &quot;-&quot;??\ _$_-;_-@_-"/>
  </numFmts>
  <fonts count="6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1"/>
      <color theme="1"/>
      <name val="Times New Roman"/>
      <family val="1"/>
    </font>
    <font>
      <i/>
      <sz val="15"/>
      <color theme="1"/>
      <name val="Times New Roman"/>
      <family val="1"/>
    </font>
    <font>
      <i/>
      <sz val="13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VNI-Times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name val="Times New Roman"/>
      <family val="1"/>
      <charset val="163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2"/>
      <name val=".VnArial Narrow"/>
      <family val="2"/>
    </font>
    <font>
      <sz val="12"/>
      <name val=".VnTime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u/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0"/>
      <color theme="1"/>
      <name val="Times New Roman"/>
      <family val="1"/>
    </font>
    <font>
      <b/>
      <i/>
      <sz val="13"/>
      <name val="Times New Roman"/>
      <family val="1"/>
    </font>
    <font>
      <b/>
      <sz val="11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  <font>
      <b/>
      <sz val="13"/>
      <color rgb="FFFF0000"/>
      <name val="Times New Roman"/>
      <family val="1"/>
    </font>
    <font>
      <b/>
      <sz val="8"/>
      <name val="Times New Roman"/>
      <family val="1"/>
    </font>
    <font>
      <i/>
      <sz val="13"/>
      <name val="Times New Roman"/>
      <family val="1"/>
    </font>
    <font>
      <i/>
      <sz val="13"/>
      <name val="Times New Roman"/>
      <family val="1"/>
      <charset val="163"/>
    </font>
    <font>
      <sz val="14"/>
      <name val="Times New Roman"/>
      <family val="1"/>
    </font>
    <font>
      <i/>
      <sz val="14"/>
      <name val="Times New Roman"/>
      <family val="1"/>
    </font>
    <font>
      <sz val="12"/>
      <color theme="0"/>
      <name val="Times New Roman"/>
      <family val="1"/>
    </font>
    <font>
      <b/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Times New Roman"/>
      <family val="1"/>
    </font>
    <font>
      <sz val="20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0" fillId="0" borderId="0"/>
    <xf numFmtId="165" fontId="21" fillId="0" borderId="0" applyFont="0" applyFill="0" applyBorder="0" applyAlignment="0" applyProtection="0"/>
    <xf numFmtId="0" fontId="25" fillId="0" borderId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31" fillId="0" borderId="0"/>
    <xf numFmtId="0" fontId="19" fillId="0" borderId="0"/>
    <xf numFmtId="0" fontId="21" fillId="0" borderId="0"/>
    <xf numFmtId="0" fontId="19" fillId="0" borderId="0"/>
    <xf numFmtId="0" fontId="14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34" fillId="0" borderId="0"/>
    <xf numFmtId="17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/>
    <xf numFmtId="9" fontId="19" fillId="0" borderId="0" applyFont="0" applyFill="0" applyBorder="0" applyAlignment="0" applyProtection="0"/>
  </cellStyleXfs>
  <cellXfs count="50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6" fontId="15" fillId="2" borderId="1" xfId="2" quotePrefix="1" applyFont="1" applyFill="1" applyBorder="1" applyAlignment="1">
      <alignment horizontal="center" vertical="center" wrapText="1"/>
    </xf>
    <xf numFmtId="1" fontId="15" fillId="2" borderId="1" xfId="3" applyNumberFormat="1" applyFont="1" applyFill="1" applyBorder="1" applyAlignment="1">
      <alignment horizontal="center" vertical="center"/>
    </xf>
    <xf numFmtId="1" fontId="16" fillId="2" borderId="1" xfId="3" applyNumberFormat="1" applyFont="1" applyFill="1" applyBorder="1" applyAlignment="1">
      <alignment horizontal="left" vertical="center"/>
    </xf>
    <xf numFmtId="166" fontId="15" fillId="2" borderId="1" xfId="3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6" fontId="1" fillId="2" borderId="1" xfId="2" applyFont="1" applyFill="1" applyBorder="1" applyAlignment="1">
      <alignment horizontal="center" vertical="center" wrapText="1"/>
    </xf>
    <xf numFmtId="1" fontId="1" fillId="2" borderId="1" xfId="3" applyNumberFormat="1" applyFont="1" applyFill="1" applyBorder="1" applyAlignment="1">
      <alignment horizontal="center" vertical="center"/>
    </xf>
    <xf numFmtId="1" fontId="6" fillId="2" borderId="1" xfId="3" applyNumberFormat="1" applyFont="1" applyFill="1" applyBorder="1" applyAlignment="1">
      <alignment horizontal="center" vertical="center"/>
    </xf>
    <xf numFmtId="166" fontId="6" fillId="2" borderId="1" xfId="3" applyFont="1" applyFill="1" applyBorder="1" applyAlignment="1">
      <alignment vertical="center" wrapText="1"/>
    </xf>
    <xf numFmtId="166" fontId="3" fillId="2" borderId="1" xfId="2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>
      <alignment horizontal="center" vertical="center"/>
    </xf>
    <xf numFmtId="1" fontId="5" fillId="2" borderId="1" xfId="3" quotePrefix="1" applyNumberFormat="1" applyFont="1" applyFill="1" applyBorder="1" applyAlignment="1">
      <alignment horizontal="center" vertical="center"/>
    </xf>
    <xf numFmtId="166" fontId="5" fillId="2" borderId="1" xfId="3" applyFont="1" applyFill="1" applyBorder="1" applyAlignment="1">
      <alignment vertical="center" wrapText="1"/>
    </xf>
    <xf numFmtId="166" fontId="6" fillId="2" borderId="1" xfId="3" applyFont="1" applyFill="1" applyBorder="1" applyAlignment="1">
      <alignment horizontal="left" vertical="center" wrapText="1"/>
    </xf>
    <xf numFmtId="166" fontId="5" fillId="2" borderId="1" xfId="3" applyFont="1" applyFill="1" applyBorder="1" applyAlignment="1">
      <alignment horizontal="left" vertical="center" wrapText="1"/>
    </xf>
    <xf numFmtId="1" fontId="2" fillId="2" borderId="1" xfId="3" applyNumberFormat="1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" fontId="6" fillId="2" borderId="1" xfId="3" quotePrefix="1" applyNumberFormat="1" applyFont="1" applyFill="1" applyBorder="1" applyAlignment="1">
      <alignment horizontal="center" vertical="center"/>
    </xf>
    <xf numFmtId="166" fontId="1" fillId="2" borderId="1" xfId="3" applyFont="1" applyFill="1" applyBorder="1" applyAlignment="1">
      <alignment vertical="center" wrapText="1"/>
    </xf>
    <xf numFmtId="166" fontId="17" fillId="2" borderId="1" xfId="2" applyFont="1" applyFill="1" applyBorder="1" applyAlignment="1">
      <alignment horizontal="center" vertical="center" wrapText="1"/>
    </xf>
    <xf numFmtId="1" fontId="17" fillId="2" borderId="1" xfId="3" applyNumberFormat="1" applyFont="1" applyFill="1" applyBorder="1" applyAlignment="1">
      <alignment horizontal="center" vertical="center"/>
    </xf>
    <xf numFmtId="166" fontId="17" fillId="2" borderId="1" xfId="3" applyFont="1" applyFill="1" applyBorder="1" applyAlignment="1">
      <alignment vertical="center" wrapText="1"/>
    </xf>
    <xf numFmtId="1" fontId="17" fillId="2" borderId="1" xfId="3" quotePrefix="1" applyNumberFormat="1" applyFont="1" applyFill="1" applyBorder="1" applyAlignment="1">
      <alignment horizontal="center" vertical="center"/>
    </xf>
    <xf numFmtId="1" fontId="1" fillId="2" borderId="1" xfId="3" applyNumberFormat="1" applyFont="1" applyFill="1" applyBorder="1" applyAlignment="1">
      <alignment horizontal="center" vertical="center" wrapText="1"/>
    </xf>
    <xf numFmtId="1" fontId="5" fillId="2" borderId="1" xfId="3" quotePrefix="1" applyNumberFormat="1" applyFont="1" applyFill="1" applyBorder="1" applyAlignment="1">
      <alignment horizontal="center" vertical="center" wrapText="1"/>
    </xf>
    <xf numFmtId="166" fontId="1" fillId="2" borderId="1" xfId="3" applyFont="1" applyFill="1" applyBorder="1" applyAlignment="1">
      <alignment horizontal="left" vertical="center" wrapText="1"/>
    </xf>
    <xf numFmtId="166" fontId="3" fillId="2" borderId="1" xfId="3" applyFont="1" applyFill="1" applyBorder="1" applyAlignment="1">
      <alignment horizontal="left" vertical="center" wrapText="1"/>
    </xf>
    <xf numFmtId="1" fontId="18" fillId="2" borderId="1" xfId="3" applyNumberFormat="1" applyFont="1" applyFill="1" applyBorder="1" applyAlignment="1">
      <alignment horizontal="left" vertical="center"/>
    </xf>
    <xf numFmtId="164" fontId="9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7" fontId="5" fillId="0" borderId="0" xfId="4" applyNumberFormat="1" applyFont="1"/>
    <xf numFmtId="167" fontId="6" fillId="0" borderId="0" xfId="4" applyNumberFormat="1" applyFont="1" applyAlignment="1">
      <alignment horizontal="right"/>
    </xf>
    <xf numFmtId="167" fontId="10" fillId="0" borderId="0" xfId="4" applyNumberFormat="1" applyFont="1" applyAlignment="1">
      <alignment horizontal="right"/>
    </xf>
    <xf numFmtId="167" fontId="1" fillId="0" borderId="1" xfId="4" applyNumberFormat="1" applyFont="1" applyBorder="1" applyAlignment="1">
      <alignment horizontal="center" vertical="center"/>
    </xf>
    <xf numFmtId="167" fontId="3" fillId="0" borderId="1" xfId="4" applyNumberFormat="1" applyFont="1" applyBorder="1" applyAlignment="1">
      <alignment horizontal="center" vertical="center"/>
    </xf>
    <xf numFmtId="167" fontId="1" fillId="0" borderId="4" xfId="4" applyNumberFormat="1" applyFont="1" applyBorder="1" applyAlignment="1">
      <alignment vertical="center"/>
    </xf>
    <xf numFmtId="167" fontId="3" fillId="0" borderId="2" xfId="4" applyNumberFormat="1" applyFont="1" applyBorder="1"/>
    <xf numFmtId="167" fontId="1" fillId="0" borderId="2" xfId="4" applyNumberFormat="1" applyFont="1" applyBorder="1"/>
    <xf numFmtId="167" fontId="3" fillId="0" borderId="2" xfId="4" applyNumberFormat="1" applyFont="1" applyBorder="1" applyAlignment="1">
      <alignment horizontal="left"/>
    </xf>
    <xf numFmtId="167" fontId="5" fillId="0" borderId="0" xfId="4" applyNumberFormat="1" applyFont="1" applyAlignment="1"/>
    <xf numFmtId="167" fontId="3" fillId="0" borderId="1" xfId="4" quotePrefix="1" applyNumberFormat="1" applyFont="1" applyBorder="1" applyAlignment="1">
      <alignment horizontal="center" vertical="center"/>
    </xf>
    <xf numFmtId="167" fontId="3" fillId="0" borderId="3" xfId="4" applyNumberFormat="1" applyFont="1" applyBorder="1"/>
    <xf numFmtId="167" fontId="9" fillId="2" borderId="1" xfId="4" applyNumberFormat="1" applyFont="1" applyFill="1" applyBorder="1"/>
    <xf numFmtId="167" fontId="9" fillId="2" borderId="1" xfId="4" applyNumberFormat="1" applyFont="1" applyFill="1" applyBorder="1" applyAlignment="1">
      <alignment horizontal="right"/>
    </xf>
    <xf numFmtId="167" fontId="9" fillId="2" borderId="1" xfId="4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0" fontId="8" fillId="2" borderId="0" xfId="0" applyFont="1" applyFill="1"/>
    <xf numFmtId="167" fontId="6" fillId="0" borderId="0" xfId="4" applyNumberFormat="1" applyFont="1" applyAlignment="1">
      <alignment vertical="center"/>
    </xf>
    <xf numFmtId="167" fontId="6" fillId="0" borderId="0" xfId="4" applyNumberFormat="1" applyFont="1"/>
    <xf numFmtId="167" fontId="5" fillId="0" borderId="0" xfId="4" applyNumberFormat="1" applyFont="1" applyAlignment="1">
      <alignment horizontal="left"/>
    </xf>
    <xf numFmtId="167" fontId="6" fillId="0" borderId="0" xfId="4" applyNumberFormat="1" applyFont="1" applyAlignment="1">
      <alignment horizontal="left"/>
    </xf>
    <xf numFmtId="168" fontId="5" fillId="0" borderId="0" xfId="0" applyNumberFormat="1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167" fontId="3" fillId="0" borderId="12" xfId="4" applyNumberFormat="1" applyFont="1" applyBorder="1"/>
    <xf numFmtId="0" fontId="23" fillId="0" borderId="0" xfId="5" applyFont="1"/>
    <xf numFmtId="0" fontId="24" fillId="0" borderId="0" xfId="5" applyFont="1"/>
    <xf numFmtId="3" fontId="23" fillId="0" borderId="0" xfId="5" applyNumberFormat="1" applyFont="1"/>
    <xf numFmtId="167" fontId="22" fillId="0" borderId="0" xfId="6" applyNumberFormat="1" applyFont="1" applyFill="1" applyAlignment="1"/>
    <xf numFmtId="49" fontId="24" fillId="0" borderId="0" xfId="5" applyNumberFormat="1" applyFont="1"/>
    <xf numFmtId="167" fontId="23" fillId="3" borderId="0" xfId="8" applyNumberFormat="1" applyFont="1" applyFill="1" applyBorder="1" applyAlignment="1">
      <alignment horizontal="center" vertical="center"/>
    </xf>
    <xf numFmtId="49" fontId="23" fillId="0" borderId="0" xfId="5" applyNumberFormat="1" applyFont="1" applyAlignment="1">
      <alignment horizontal="center" vertical="center"/>
    </xf>
    <xf numFmtId="3" fontId="23" fillId="0" borderId="0" xfId="5" quotePrefix="1" applyNumberFormat="1" applyFont="1" applyAlignment="1">
      <alignment horizontal="left" vertical="center" wrapText="1" shrinkToFit="1"/>
    </xf>
    <xf numFmtId="167" fontId="23" fillId="0" borderId="0" xfId="6" quotePrefix="1" applyNumberFormat="1" applyFont="1" applyFill="1" applyBorder="1" applyAlignment="1">
      <alignment horizontal="left" vertical="center" wrapText="1" shrinkToFit="1"/>
    </xf>
    <xf numFmtId="3" fontId="23" fillId="0" borderId="0" xfId="5" applyNumberFormat="1" applyFont="1" applyAlignment="1">
      <alignment vertical="center"/>
    </xf>
    <xf numFmtId="0" fontId="23" fillId="0" borderId="0" xfId="5" applyFont="1" applyAlignment="1">
      <alignment vertical="center"/>
    </xf>
    <xf numFmtId="3" fontId="23" fillId="0" borderId="0" xfId="5" quotePrefix="1" applyNumberFormat="1" applyFont="1" applyAlignment="1">
      <alignment vertical="center"/>
    </xf>
    <xf numFmtId="167" fontId="24" fillId="0" borderId="0" xfId="6" applyNumberFormat="1" applyFont="1" applyFill="1" applyBorder="1" applyAlignment="1">
      <alignment horizontal="center"/>
    </xf>
    <xf numFmtId="3" fontId="24" fillId="0" borderId="0" xfId="5" applyNumberFormat="1" applyFont="1"/>
    <xf numFmtId="0" fontId="22" fillId="0" borderId="0" xfId="5" applyFont="1"/>
    <xf numFmtId="167" fontId="22" fillId="0" borderId="0" xfId="6" applyNumberFormat="1" applyFont="1" applyFill="1" applyBorder="1" applyAlignment="1">
      <alignment horizontal="center"/>
    </xf>
    <xf numFmtId="167" fontId="22" fillId="0" borderId="0" xfId="6" applyNumberFormat="1" applyFont="1" applyFill="1" applyBorder="1" applyAlignment="1"/>
    <xf numFmtId="49" fontId="23" fillId="0" borderId="0" xfId="5" applyNumberFormat="1" applyFont="1"/>
    <xf numFmtId="167" fontId="4" fillId="0" borderId="0" xfId="6" applyNumberFormat="1" applyFont="1" applyFill="1" applyAlignment="1"/>
    <xf numFmtId="167" fontId="38" fillId="0" borderId="0" xfId="6" applyNumberFormat="1" applyFont="1" applyFill="1"/>
    <xf numFmtId="0" fontId="9" fillId="0" borderId="0" xfId="7" applyFont="1"/>
    <xf numFmtId="167" fontId="9" fillId="0" borderId="0" xfId="6" applyNumberFormat="1" applyFont="1"/>
    <xf numFmtId="167" fontId="5" fillId="0" borderId="0" xfId="6" applyNumberFormat="1" applyFont="1"/>
    <xf numFmtId="167" fontId="39" fillId="0" borderId="0" xfId="6" applyNumberFormat="1" applyFont="1" applyFill="1" applyBorder="1" applyAlignment="1">
      <alignment horizontal="right"/>
    </xf>
    <xf numFmtId="49" fontId="24" fillId="0" borderId="5" xfId="5" applyNumberFormat="1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 wrapText="1" shrinkToFit="1"/>
    </xf>
    <xf numFmtId="167" fontId="24" fillId="0" borderId="5" xfId="6" applyNumberFormat="1" applyFont="1" applyFill="1" applyBorder="1" applyAlignment="1">
      <alignment horizontal="center" vertical="center" wrapText="1" shrinkToFit="1"/>
    </xf>
    <xf numFmtId="0" fontId="40" fillId="0" borderId="0" xfId="7" applyFont="1"/>
    <xf numFmtId="0" fontId="24" fillId="0" borderId="1" xfId="5" quotePrefix="1" applyFont="1" applyBorder="1" applyAlignment="1">
      <alignment horizontal="center" vertical="center" wrapText="1"/>
    </xf>
    <xf numFmtId="0" fontId="24" fillId="0" borderId="1" xfId="5" quotePrefix="1" applyFont="1" applyBorder="1" applyAlignment="1">
      <alignment horizontal="center" vertical="center" wrapText="1" shrinkToFit="1"/>
    </xf>
    <xf numFmtId="167" fontId="24" fillId="0" borderId="1" xfId="6" quotePrefix="1" applyNumberFormat="1" applyFont="1" applyFill="1" applyBorder="1" applyAlignment="1">
      <alignment horizontal="center" vertical="center" wrapText="1" shrinkToFit="1"/>
    </xf>
    <xf numFmtId="0" fontId="24" fillId="0" borderId="1" xfId="5" quotePrefix="1" applyFont="1" applyBorder="1" applyAlignment="1">
      <alignment horizontal="left" vertical="center" wrapText="1" shrinkToFit="1"/>
    </xf>
    <xf numFmtId="167" fontId="23" fillId="0" borderId="1" xfId="6" quotePrefix="1" applyNumberFormat="1" applyFont="1" applyFill="1" applyBorder="1" applyAlignment="1">
      <alignment horizontal="right" vertical="center" wrapText="1" shrinkToFit="1"/>
    </xf>
    <xf numFmtId="167" fontId="23" fillId="0" borderId="1" xfId="6" quotePrefix="1" applyNumberFormat="1" applyFont="1" applyFill="1" applyBorder="1" applyAlignment="1">
      <alignment horizontal="right" vertical="center" wrapText="1"/>
    </xf>
    <xf numFmtId="0" fontId="5" fillId="0" borderId="0" xfId="7" applyFont="1"/>
    <xf numFmtId="49" fontId="23" fillId="0" borderId="13" xfId="5" applyNumberFormat="1" applyFont="1" applyBorder="1" applyAlignment="1">
      <alignment horizontal="center" vertical="center"/>
    </xf>
    <xf numFmtId="0" fontId="23" fillId="0" borderId="13" xfId="5" applyFont="1" applyBorder="1" applyAlignment="1">
      <alignment horizontal="left" vertical="center" wrapText="1" shrinkToFit="1"/>
    </xf>
    <xf numFmtId="167" fontId="23" fillId="0" borderId="14" xfId="6" quotePrefix="1" applyNumberFormat="1" applyFont="1" applyFill="1" applyBorder="1" applyAlignment="1">
      <alignment horizontal="right" vertical="center" wrapText="1" shrinkToFit="1"/>
    </xf>
    <xf numFmtId="167" fontId="23" fillId="0" borderId="13" xfId="6" applyNumberFormat="1" applyFont="1" applyFill="1" applyBorder="1" applyAlignment="1">
      <alignment horizontal="left" vertical="center" wrapText="1" shrinkToFit="1"/>
    </xf>
    <xf numFmtId="167" fontId="9" fillId="0" borderId="13" xfId="6" applyNumberFormat="1" applyFont="1" applyBorder="1"/>
    <xf numFmtId="167" fontId="23" fillId="0" borderId="13" xfId="6" quotePrefix="1" applyNumberFormat="1" applyFont="1" applyFill="1" applyBorder="1" applyAlignment="1">
      <alignment horizontal="right" vertical="center" wrapText="1" shrinkToFit="1"/>
    </xf>
    <xf numFmtId="0" fontId="23" fillId="0" borderId="13" xfId="5" quotePrefix="1" applyFont="1" applyBorder="1" applyAlignment="1">
      <alignment horizontal="left" vertical="center" wrapText="1" shrinkToFit="1"/>
    </xf>
    <xf numFmtId="167" fontId="23" fillId="0" borderId="13" xfId="6" quotePrefix="1" applyNumberFormat="1" applyFont="1" applyFill="1" applyBorder="1" applyAlignment="1">
      <alignment horizontal="left" vertical="center" wrapText="1" shrinkToFit="1"/>
    </xf>
    <xf numFmtId="49" fontId="23" fillId="0" borderId="15" xfId="5" applyNumberFormat="1" applyFont="1" applyBorder="1" applyAlignment="1">
      <alignment horizontal="center" vertical="center"/>
    </xf>
    <xf numFmtId="3" fontId="23" fillId="0" borderId="15" xfId="5" quotePrefix="1" applyNumberFormat="1" applyFont="1" applyBorder="1" applyAlignment="1">
      <alignment horizontal="left" vertical="center" wrapText="1" shrinkToFit="1"/>
    </xf>
    <xf numFmtId="167" fontId="23" fillId="0" borderId="15" xfId="6" quotePrefix="1" applyNumberFormat="1" applyFont="1" applyFill="1" applyBorder="1" applyAlignment="1">
      <alignment horizontal="right" vertical="center" wrapText="1" shrinkToFit="1"/>
    </xf>
    <xf numFmtId="167" fontId="9" fillId="0" borderId="15" xfId="6" applyNumberFormat="1" applyFont="1" applyBorder="1"/>
    <xf numFmtId="3" fontId="23" fillId="0" borderId="13" xfId="5" quotePrefix="1" applyNumberFormat="1" applyFont="1" applyBorder="1" applyAlignment="1">
      <alignment horizontal="left" vertical="center" wrapText="1" shrinkToFit="1"/>
    </xf>
    <xf numFmtId="167" fontId="23" fillId="0" borderId="15" xfId="6" applyNumberFormat="1" applyFont="1" applyFill="1" applyBorder="1" applyAlignment="1">
      <alignment horizontal="left" vertical="center" wrapText="1" shrinkToFit="1"/>
    </xf>
    <xf numFmtId="167" fontId="38" fillId="0" borderId="0" xfId="6" applyNumberFormat="1" applyFont="1" applyFill="1" applyBorder="1" applyAlignment="1">
      <alignment vertical="center" wrapText="1"/>
    </xf>
    <xf numFmtId="167" fontId="42" fillId="0" borderId="0" xfId="6" applyNumberFormat="1" applyFont="1" applyFill="1" applyBorder="1" applyAlignment="1">
      <alignment horizontal="left"/>
    </xf>
    <xf numFmtId="167" fontId="42" fillId="0" borderId="0" xfId="6" applyNumberFormat="1" applyFont="1" applyFill="1" applyBorder="1" applyAlignment="1"/>
    <xf numFmtId="49" fontId="23" fillId="0" borderId="14" xfId="5" applyNumberFormat="1" applyFont="1" applyBorder="1" applyAlignment="1">
      <alignment horizontal="center" vertical="center"/>
    </xf>
    <xf numFmtId="167" fontId="23" fillId="0" borderId="14" xfId="6" quotePrefix="1" applyNumberFormat="1" applyFont="1" applyFill="1" applyBorder="1" applyAlignment="1">
      <alignment horizontal="right" vertical="center" wrapText="1"/>
    </xf>
    <xf numFmtId="167" fontId="23" fillId="0" borderId="15" xfId="6" quotePrefix="1" applyNumberFormat="1" applyFont="1" applyFill="1" applyBorder="1" applyAlignment="1">
      <alignment horizontal="right" vertical="center" wrapText="1"/>
    </xf>
    <xf numFmtId="49" fontId="24" fillId="0" borderId="1" xfId="5" applyNumberFormat="1" applyFont="1" applyBorder="1" applyAlignment="1">
      <alignment horizontal="center" vertical="center"/>
    </xf>
    <xf numFmtId="0" fontId="24" fillId="0" borderId="1" xfId="5" applyFont="1" applyBorder="1" applyAlignment="1">
      <alignment horizontal="left" vertical="center" wrapText="1" shrinkToFit="1"/>
    </xf>
    <xf numFmtId="0" fontId="23" fillId="0" borderId="14" xfId="5" quotePrefix="1" applyFont="1" applyBorder="1" applyAlignment="1">
      <alignment horizontal="left" vertical="center" wrapText="1" shrinkToFit="1"/>
    </xf>
    <xf numFmtId="0" fontId="23" fillId="0" borderId="15" xfId="5" quotePrefix="1" applyFont="1" applyBorder="1" applyAlignment="1">
      <alignment horizontal="left" vertical="center" wrapText="1" shrinkToFit="1"/>
    </xf>
    <xf numFmtId="167" fontId="23" fillId="0" borderId="13" xfId="6" quotePrefix="1" applyNumberFormat="1" applyFont="1" applyFill="1" applyBorder="1" applyAlignment="1">
      <alignment horizontal="right" vertical="center" wrapText="1"/>
    </xf>
    <xf numFmtId="0" fontId="43" fillId="0" borderId="0" xfId="28" applyFont="1"/>
    <xf numFmtId="167" fontId="44" fillId="0" borderId="0" xfId="12" applyNumberFormat="1" applyFont="1" applyFill="1" applyBorder="1" applyAlignment="1">
      <alignment horizontal="center"/>
    </xf>
    <xf numFmtId="0" fontId="44" fillId="0" borderId="0" xfId="28" applyFont="1"/>
    <xf numFmtId="167" fontId="10" fillId="0" borderId="0" xfId="12" applyNumberFormat="1" applyFont="1" applyAlignment="1">
      <alignment horizontal="center"/>
    </xf>
    <xf numFmtId="0" fontId="5" fillId="0" borderId="0" xfId="27" applyFont="1" applyAlignment="1">
      <alignment wrapText="1" shrinkToFit="1"/>
    </xf>
    <xf numFmtId="0" fontId="5" fillId="0" borderId="0" xfId="27" applyFont="1"/>
    <xf numFmtId="0" fontId="23" fillId="0" borderId="0" xfId="28" applyFont="1"/>
    <xf numFmtId="0" fontId="45" fillId="0" borderId="0" xfId="28" applyFont="1"/>
    <xf numFmtId="3" fontId="23" fillId="0" borderId="0" xfId="28" applyNumberFormat="1" applyFont="1"/>
    <xf numFmtId="49" fontId="24" fillId="0" borderId="7" xfId="28" applyNumberFormat="1" applyFont="1" applyBorder="1" applyAlignment="1">
      <alignment horizontal="center"/>
    </xf>
    <xf numFmtId="49" fontId="41" fillId="0" borderId="7" xfId="28" applyNumberFormat="1" applyFont="1" applyBorder="1" applyAlignment="1">
      <alignment horizontal="right"/>
    </xf>
    <xf numFmtId="49" fontId="24" fillId="0" borderId="1" xfId="28" applyNumberFormat="1" applyFont="1" applyBorder="1" applyAlignment="1">
      <alignment horizontal="center" vertical="center"/>
    </xf>
    <xf numFmtId="0" fontId="24" fillId="0" borderId="1" xfId="28" applyFont="1" applyBorder="1" applyAlignment="1">
      <alignment horizontal="center" vertical="center"/>
    </xf>
    <xf numFmtId="0" fontId="24" fillId="0" borderId="1" xfId="28" applyFont="1" applyBorder="1" applyAlignment="1">
      <alignment horizontal="center" vertical="center" wrapText="1" shrinkToFit="1"/>
    </xf>
    <xf numFmtId="171" fontId="24" fillId="0" borderId="1" xfId="28" applyNumberFormat="1" applyFont="1" applyBorder="1" applyAlignment="1">
      <alignment horizontal="center" vertical="center" wrapText="1" shrinkToFit="1"/>
    </xf>
    <xf numFmtId="3" fontId="24" fillId="0" borderId="0" xfId="28" applyNumberFormat="1" applyFont="1" applyAlignment="1">
      <alignment vertical="center"/>
    </xf>
    <xf numFmtId="0" fontId="24" fillId="0" borderId="0" xfId="28" applyFont="1" applyAlignment="1">
      <alignment vertical="center"/>
    </xf>
    <xf numFmtId="49" fontId="46" fillId="0" borderId="1" xfId="28" applyNumberFormat="1" applyFont="1" applyBorder="1" applyAlignment="1">
      <alignment horizontal="center" vertical="center"/>
    </xf>
    <xf numFmtId="0" fontId="46" fillId="0" borderId="1" xfId="28" applyFont="1" applyBorder="1" applyAlignment="1">
      <alignment horizontal="center" vertical="center"/>
    </xf>
    <xf numFmtId="0" fontId="46" fillId="0" borderId="8" xfId="28" quotePrefix="1" applyFont="1" applyBorder="1" applyAlignment="1">
      <alignment horizontal="center" vertical="center" wrapText="1"/>
    </xf>
    <xf numFmtId="0" fontId="46" fillId="0" borderId="1" xfId="28" quotePrefix="1" applyFont="1" applyBorder="1" applyAlignment="1">
      <alignment horizontal="center" vertical="center" wrapText="1"/>
    </xf>
    <xf numFmtId="3" fontId="46" fillId="0" borderId="0" xfId="28" applyNumberFormat="1" applyFont="1" applyAlignment="1">
      <alignment vertical="center"/>
    </xf>
    <xf numFmtId="0" fontId="46" fillId="0" borderId="0" xfId="28" applyFont="1" applyAlignment="1">
      <alignment vertical="center"/>
    </xf>
    <xf numFmtId="49" fontId="24" fillId="0" borderId="5" xfId="28" applyNumberFormat="1" applyFont="1" applyBorder="1" applyAlignment="1">
      <alignment horizontal="center" vertical="center"/>
    </xf>
    <xf numFmtId="0" fontId="24" fillId="0" borderId="5" xfId="28" applyFont="1" applyBorder="1" applyAlignment="1">
      <alignment horizontal="center" vertical="center" wrapText="1"/>
    </xf>
    <xf numFmtId="3" fontId="24" fillId="0" borderId="0" xfId="28" applyNumberFormat="1" applyFont="1" applyAlignment="1">
      <alignment horizontal="center" vertical="center"/>
    </xf>
    <xf numFmtId="0" fontId="24" fillId="0" borderId="0" xfId="28" applyFont="1" applyAlignment="1">
      <alignment horizontal="center" vertical="center"/>
    </xf>
    <xf numFmtId="3" fontId="24" fillId="0" borderId="5" xfId="28" applyNumberFormat="1" applyFont="1" applyBorder="1" applyAlignment="1">
      <alignment horizontal="center" vertical="center" wrapText="1"/>
    </xf>
    <xf numFmtId="3" fontId="41" fillId="0" borderId="0" xfId="28" applyNumberFormat="1" applyFont="1" applyAlignment="1">
      <alignment vertical="center"/>
    </xf>
    <xf numFmtId="0" fontId="41" fillId="0" borderId="0" xfId="28" applyFont="1" applyAlignment="1">
      <alignment vertical="center"/>
    </xf>
    <xf numFmtId="49" fontId="23" fillId="0" borderId="13" xfId="28" applyNumberFormat="1" applyFont="1" applyBorder="1" applyAlignment="1">
      <alignment horizontal="center" vertical="center"/>
    </xf>
    <xf numFmtId="0" fontId="23" fillId="0" borderId="13" xfId="28" applyFont="1" applyBorder="1" applyAlignment="1">
      <alignment vertical="center" wrapText="1" shrinkToFit="1"/>
    </xf>
    <xf numFmtId="3" fontId="23" fillId="0" borderId="13" xfId="28" applyNumberFormat="1" applyFont="1" applyBorder="1" applyAlignment="1">
      <alignment vertical="center" wrapText="1"/>
    </xf>
    <xf numFmtId="3" fontId="23" fillId="0" borderId="0" xfId="28" applyNumberFormat="1" applyFont="1" applyAlignment="1">
      <alignment vertical="center"/>
    </xf>
    <xf numFmtId="0" fontId="23" fillId="0" borderId="0" xfId="28" applyFont="1" applyAlignment="1">
      <alignment vertical="center"/>
    </xf>
    <xf numFmtId="3" fontId="23" fillId="0" borderId="13" xfId="28" applyNumberFormat="1" applyFont="1" applyBorder="1" applyAlignment="1">
      <alignment vertical="center"/>
    </xf>
    <xf numFmtId="175" fontId="23" fillId="0" borderId="0" xfId="28" applyNumberFormat="1" applyFont="1" applyAlignment="1">
      <alignment vertical="center"/>
    </xf>
    <xf numFmtId="49" fontId="47" fillId="0" borderId="13" xfId="28" applyNumberFormat="1" applyFont="1" applyBorder="1" applyAlignment="1">
      <alignment horizontal="center" vertical="center"/>
    </xf>
    <xf numFmtId="0" fontId="47" fillId="0" borderId="13" xfId="28" applyFont="1" applyBorder="1" applyAlignment="1">
      <alignment vertical="center" wrapText="1" shrinkToFit="1"/>
    </xf>
    <xf numFmtId="3" fontId="47" fillId="0" borderId="13" xfId="28" applyNumberFormat="1" applyFont="1" applyBorder="1" applyAlignment="1">
      <alignment vertical="center"/>
    </xf>
    <xf numFmtId="3" fontId="41" fillId="0" borderId="17" xfId="28" applyNumberFormat="1" applyFont="1" applyBorder="1" applyAlignment="1">
      <alignment horizontal="center" vertical="center"/>
    </xf>
    <xf numFmtId="3" fontId="47" fillId="0" borderId="0" xfId="28" applyNumberFormat="1" applyFont="1" applyAlignment="1">
      <alignment vertical="center"/>
    </xf>
    <xf numFmtId="0" fontId="47" fillId="0" borderId="0" xfId="28" applyFont="1" applyAlignment="1">
      <alignment vertical="center"/>
    </xf>
    <xf numFmtId="49" fontId="23" fillId="0" borderId="16" xfId="28" applyNumberFormat="1" applyFont="1" applyBorder="1" applyAlignment="1">
      <alignment horizontal="center" vertical="center"/>
    </xf>
    <xf numFmtId="3" fontId="23" fillId="0" borderId="16" xfId="28" applyNumberFormat="1" applyFont="1" applyBorder="1" applyAlignment="1">
      <alignment vertical="center"/>
    </xf>
    <xf numFmtId="49" fontId="41" fillId="0" borderId="1" xfId="28" applyNumberFormat="1" applyFont="1" applyBorder="1" applyAlignment="1">
      <alignment horizontal="center" vertical="center"/>
    </xf>
    <xf numFmtId="0" fontId="41" fillId="0" borderId="1" xfId="28" applyFont="1" applyBorder="1" applyAlignment="1">
      <alignment vertical="center" wrapText="1" shrinkToFit="1"/>
    </xf>
    <xf numFmtId="3" fontId="41" fillId="0" borderId="1" xfId="28" applyNumberFormat="1" applyFont="1" applyBorder="1" applyAlignment="1">
      <alignment vertical="center" wrapText="1"/>
    </xf>
    <xf numFmtId="49" fontId="23" fillId="0" borderId="17" xfId="28" applyNumberFormat="1" applyFont="1" applyBorder="1" applyAlignment="1">
      <alignment horizontal="center" vertical="center"/>
    </xf>
    <xf numFmtId="3" fontId="23" fillId="0" borderId="17" xfId="28" applyNumberFormat="1" applyFont="1" applyBorder="1" applyAlignment="1">
      <alignment vertical="center" wrapText="1" shrinkToFit="1"/>
    </xf>
    <xf numFmtId="3" fontId="23" fillId="0" borderId="17" xfId="28" applyNumberFormat="1" applyFont="1" applyBorder="1" applyAlignment="1">
      <alignment vertical="center" wrapText="1"/>
    </xf>
    <xf numFmtId="3" fontId="23" fillId="0" borderId="17" xfId="28" applyNumberFormat="1" applyFont="1" applyBorder="1" applyAlignment="1">
      <alignment vertical="center"/>
    </xf>
    <xf numFmtId="3" fontId="24" fillId="0" borderId="17" xfId="28" applyNumberFormat="1" applyFont="1" applyBorder="1" applyAlignment="1">
      <alignment vertical="center"/>
    </xf>
    <xf numFmtId="3" fontId="23" fillId="0" borderId="13" xfId="28" quotePrefix="1" applyNumberFormat="1" applyFont="1" applyBorder="1" applyAlignment="1">
      <alignment vertical="center" wrapText="1" shrinkToFit="1"/>
    </xf>
    <xf numFmtId="167" fontId="23" fillId="0" borderId="13" xfId="12" applyNumberFormat="1" applyFont="1" applyFill="1" applyBorder="1" applyAlignment="1">
      <alignment vertical="center"/>
    </xf>
    <xf numFmtId="3" fontId="23" fillId="0" borderId="16" xfId="28" applyNumberFormat="1" applyFont="1" applyBorder="1" applyAlignment="1">
      <alignment vertical="center" wrapText="1" shrinkToFit="1"/>
    </xf>
    <xf numFmtId="3" fontId="23" fillId="0" borderId="16" xfId="28" applyNumberFormat="1" applyFont="1" applyBorder="1" applyAlignment="1">
      <alignment vertical="center" wrapText="1"/>
    </xf>
    <xf numFmtId="3" fontId="41" fillId="0" borderId="1" xfId="28" applyNumberFormat="1" applyFont="1" applyBorder="1" applyAlignment="1">
      <alignment vertical="center" wrapText="1" shrinkToFit="1"/>
    </xf>
    <xf numFmtId="49" fontId="23" fillId="0" borderId="11" xfId="28" applyNumberFormat="1" applyFont="1" applyBorder="1" applyAlignment="1">
      <alignment horizontal="center" vertical="center"/>
    </xf>
    <xf numFmtId="3" fontId="23" fillId="0" borderId="11" xfId="28" quotePrefix="1" applyNumberFormat="1" applyFont="1" applyBorder="1" applyAlignment="1">
      <alignment vertical="center" wrapText="1" shrinkToFit="1"/>
    </xf>
    <xf numFmtId="3" fontId="23" fillId="0" borderId="11" xfId="28" applyNumberFormat="1" applyFont="1" applyBorder="1" applyAlignment="1">
      <alignment vertical="center" wrapText="1"/>
    </xf>
    <xf numFmtId="3" fontId="23" fillId="0" borderId="11" xfId="28" applyNumberFormat="1" applyFont="1" applyBorder="1" applyAlignment="1">
      <alignment vertical="center"/>
    </xf>
    <xf numFmtId="3" fontId="24" fillId="0" borderId="1" xfId="28" applyNumberFormat="1" applyFont="1" applyBorder="1" applyAlignment="1">
      <alignment vertical="center" wrapText="1"/>
    </xf>
    <xf numFmtId="3" fontId="41" fillId="0" borderId="1" xfId="28" applyNumberFormat="1" applyFont="1" applyBorder="1" applyAlignment="1">
      <alignment vertical="center"/>
    </xf>
    <xf numFmtId="3" fontId="23" fillId="0" borderId="17" xfId="28" quotePrefix="1" applyNumberFormat="1" applyFont="1" applyBorder="1" applyAlignment="1">
      <alignment vertical="center" wrapText="1" shrinkToFit="1"/>
    </xf>
    <xf numFmtId="3" fontId="23" fillId="0" borderId="16" xfId="28" quotePrefix="1" applyNumberFormat="1" applyFont="1" applyBorder="1" applyAlignment="1">
      <alignment vertical="center" wrapText="1" shrinkToFit="1"/>
    </xf>
    <xf numFmtId="49" fontId="47" fillId="0" borderId="1" xfId="28" applyNumberFormat="1" applyFont="1" applyBorder="1" applyAlignment="1">
      <alignment horizontal="center" vertical="center"/>
    </xf>
    <xf numFmtId="3" fontId="47" fillId="0" borderId="1" xfId="28" quotePrefix="1" applyNumberFormat="1" applyFont="1" applyBorder="1" applyAlignment="1">
      <alignment vertical="center" wrapText="1" shrinkToFit="1"/>
    </xf>
    <xf numFmtId="3" fontId="47" fillId="0" borderId="1" xfId="28" applyNumberFormat="1" applyFont="1" applyBorder="1" applyAlignment="1">
      <alignment vertical="center" wrapText="1"/>
    </xf>
    <xf numFmtId="3" fontId="48" fillId="0" borderId="1" xfId="28" applyNumberFormat="1" applyFont="1" applyBorder="1" applyAlignment="1">
      <alignment vertical="center"/>
    </xf>
    <xf numFmtId="3" fontId="47" fillId="0" borderId="1" xfId="28" applyNumberFormat="1" applyFont="1" applyBorder="1" applyAlignment="1">
      <alignment vertical="center"/>
    </xf>
    <xf numFmtId="49" fontId="47" fillId="0" borderId="17" xfId="28" applyNumberFormat="1" applyFont="1" applyBorder="1" applyAlignment="1">
      <alignment horizontal="center" vertical="center"/>
    </xf>
    <xf numFmtId="3" fontId="26" fillId="0" borderId="17" xfId="28" applyNumberFormat="1" applyFont="1" applyBorder="1" applyAlignment="1">
      <alignment vertical="center"/>
    </xf>
    <xf numFmtId="3" fontId="23" fillId="0" borderId="13" xfId="28" applyNumberFormat="1" applyFont="1" applyBorder="1" applyAlignment="1">
      <alignment vertical="center" wrapText="1" shrinkToFit="1"/>
    </xf>
    <xf numFmtId="3" fontId="26" fillId="0" borderId="13" xfId="28" applyNumberFormat="1" applyFont="1" applyBorder="1" applyAlignment="1">
      <alignment vertical="center"/>
    </xf>
    <xf numFmtId="49" fontId="47" fillId="0" borderId="16" xfId="28" applyNumberFormat="1" applyFont="1" applyBorder="1" applyAlignment="1">
      <alignment horizontal="center" vertical="center"/>
    </xf>
    <xf numFmtId="3" fontId="26" fillId="0" borderId="16" xfId="28" applyNumberFormat="1" applyFont="1" applyBorder="1" applyAlignment="1">
      <alignment vertical="center"/>
    </xf>
    <xf numFmtId="49" fontId="47" fillId="0" borderId="11" xfId="28" applyNumberFormat="1" applyFont="1" applyBorder="1" applyAlignment="1">
      <alignment horizontal="center" vertical="center"/>
    </xf>
    <xf numFmtId="3" fontId="23" fillId="0" borderId="11" xfId="28" applyNumberFormat="1" applyFont="1" applyBorder="1" applyAlignment="1">
      <alignment vertical="center" wrapText="1" shrinkToFit="1"/>
    </xf>
    <xf numFmtId="3" fontId="26" fillId="0" borderId="11" xfId="28" applyNumberFormat="1" applyFont="1" applyBorder="1" applyAlignment="1">
      <alignment vertical="center"/>
    </xf>
    <xf numFmtId="3" fontId="47" fillId="0" borderId="1" xfId="28" applyNumberFormat="1" applyFont="1" applyBorder="1" applyAlignment="1">
      <alignment vertical="center" wrapText="1" shrinkToFit="1"/>
    </xf>
    <xf numFmtId="49" fontId="23" fillId="0" borderId="1" xfId="28" applyNumberFormat="1" applyFont="1" applyBorder="1" applyAlignment="1">
      <alignment horizontal="center" vertical="center"/>
    </xf>
    <xf numFmtId="0" fontId="47" fillId="0" borderId="1" xfId="28" applyFont="1" applyBorder="1" applyAlignment="1">
      <alignment vertical="center" wrapText="1" shrinkToFit="1"/>
    </xf>
    <xf numFmtId="49" fontId="23" fillId="0" borderId="5" xfId="28" applyNumberFormat="1" applyFont="1" applyBorder="1" applyAlignment="1">
      <alignment horizontal="center" vertical="center"/>
    </xf>
    <xf numFmtId="3" fontId="41" fillId="0" borderId="13" xfId="28" applyNumberFormat="1" applyFont="1" applyBorder="1" applyAlignment="1">
      <alignment horizontal="center" vertical="center"/>
    </xf>
    <xf numFmtId="49" fontId="23" fillId="0" borderId="6" xfId="28" applyNumberFormat="1" applyFont="1" applyBorder="1" applyAlignment="1">
      <alignment horizontal="center" vertical="center"/>
    </xf>
    <xf numFmtId="3" fontId="23" fillId="0" borderId="15" xfId="28" applyNumberFormat="1" applyFont="1" applyBorder="1" applyAlignment="1">
      <alignment vertical="center"/>
    </xf>
    <xf numFmtId="3" fontId="24" fillId="0" borderId="1" xfId="28" applyNumberFormat="1" applyFont="1" applyBorder="1" applyAlignment="1">
      <alignment horizontal="center" vertical="center" wrapText="1"/>
    </xf>
    <xf numFmtId="3" fontId="24" fillId="0" borderId="1" xfId="28" applyNumberFormat="1" applyFont="1" applyBorder="1" applyAlignment="1">
      <alignment horizontal="center" vertical="center"/>
    </xf>
    <xf numFmtId="0" fontId="47" fillId="0" borderId="14" xfId="28" applyFont="1" applyBorder="1" applyAlignment="1">
      <alignment vertical="center" wrapText="1" shrinkToFit="1"/>
    </xf>
    <xf numFmtId="0" fontId="23" fillId="0" borderId="14" xfId="28" applyFont="1" applyBorder="1" applyAlignment="1">
      <alignment vertical="center" wrapText="1" shrinkToFit="1"/>
    </xf>
    <xf numFmtId="3" fontId="23" fillId="0" borderId="14" xfId="28" applyNumberFormat="1" applyFont="1" applyBorder="1" applyAlignment="1">
      <alignment horizontal="center" vertical="center" wrapText="1"/>
    </xf>
    <xf numFmtId="3" fontId="23" fillId="0" borderId="14" xfId="28" applyNumberFormat="1" applyFont="1" applyBorder="1" applyAlignment="1">
      <alignment horizontal="center" vertical="center"/>
    </xf>
    <xf numFmtId="3" fontId="24" fillId="0" borderId="14" xfId="28" applyNumberFormat="1" applyFont="1" applyBorder="1" applyAlignment="1">
      <alignment horizontal="center" vertical="center"/>
    </xf>
    <xf numFmtId="0" fontId="24" fillId="0" borderId="14" xfId="28" applyFont="1" applyBorder="1" applyAlignment="1">
      <alignment horizontal="center" vertical="center"/>
    </xf>
    <xf numFmtId="3" fontId="23" fillId="0" borderId="13" xfId="28" applyNumberFormat="1" applyFont="1" applyBorder="1" applyAlignment="1">
      <alignment horizontal="center" vertical="center" wrapText="1"/>
    </xf>
    <xf numFmtId="3" fontId="23" fillId="0" borderId="13" xfId="28" applyNumberFormat="1" applyFont="1" applyBorder="1" applyAlignment="1">
      <alignment horizontal="center" vertical="center"/>
    </xf>
    <xf numFmtId="3" fontId="24" fillId="0" borderId="13" xfId="28" applyNumberFormat="1" applyFont="1" applyBorder="1" applyAlignment="1">
      <alignment horizontal="center" vertical="center"/>
    </xf>
    <xf numFmtId="0" fontId="24" fillId="0" borderId="13" xfId="28" applyFont="1" applyBorder="1" applyAlignment="1">
      <alignment horizontal="center" vertical="center"/>
    </xf>
    <xf numFmtId="0" fontId="47" fillId="0" borderId="15" xfId="28" applyFont="1" applyBorder="1" applyAlignment="1">
      <alignment vertical="center" wrapText="1" shrinkToFit="1"/>
    </xf>
    <xf numFmtId="0" fontId="23" fillId="0" borderId="15" xfId="28" applyFont="1" applyBorder="1" applyAlignment="1">
      <alignment vertical="center" wrapText="1" shrinkToFit="1"/>
    </xf>
    <xf numFmtId="3" fontId="23" fillId="0" borderId="15" xfId="28" applyNumberFormat="1" applyFont="1" applyBorder="1" applyAlignment="1">
      <alignment horizontal="center" vertical="center" wrapText="1"/>
    </xf>
    <xf numFmtId="3" fontId="23" fillId="0" borderId="15" xfId="28" applyNumberFormat="1" applyFont="1" applyBorder="1" applyAlignment="1">
      <alignment horizontal="center" vertical="center"/>
    </xf>
    <xf numFmtId="3" fontId="24" fillId="0" borderId="15" xfId="28" applyNumberFormat="1" applyFont="1" applyBorder="1" applyAlignment="1">
      <alignment horizontal="center" vertical="center"/>
    </xf>
    <xf numFmtId="0" fontId="24" fillId="0" borderId="15" xfId="28" applyFont="1" applyBorder="1" applyAlignment="1">
      <alignment horizontal="center" vertical="center"/>
    </xf>
    <xf numFmtId="0" fontId="47" fillId="0" borderId="0" xfId="28" applyFont="1" applyAlignment="1">
      <alignment vertical="center" wrapText="1" shrinkToFit="1"/>
    </xf>
    <xf numFmtId="0" fontId="41" fillId="0" borderId="0" xfId="28" applyFont="1" applyAlignment="1">
      <alignment vertical="center" wrapText="1" shrinkToFit="1"/>
    </xf>
    <xf numFmtId="3" fontId="24" fillId="0" borderId="0" xfId="28" applyNumberFormat="1" applyFont="1" applyAlignment="1">
      <alignment horizontal="center" vertical="center" wrapText="1"/>
    </xf>
    <xf numFmtId="49" fontId="49" fillId="0" borderId="0" xfId="28" applyNumberFormat="1" applyFont="1" applyAlignment="1">
      <alignment horizontal="center"/>
    </xf>
    <xf numFmtId="0" fontId="49" fillId="0" borderId="0" xfId="28" applyFont="1"/>
    <xf numFmtId="3" fontId="49" fillId="0" borderId="0" xfId="28" applyNumberFormat="1" applyFont="1"/>
    <xf numFmtId="3" fontId="43" fillId="0" borderId="0" xfId="28" applyNumberFormat="1" applyFont="1" applyAlignment="1">
      <alignment horizontal="center"/>
    </xf>
    <xf numFmtId="3" fontId="43" fillId="0" borderId="0" xfId="28" applyNumberFormat="1" applyFont="1"/>
    <xf numFmtId="0" fontId="44" fillId="0" borderId="0" xfId="28" applyFont="1" applyAlignment="1">
      <alignment horizontal="center"/>
    </xf>
    <xf numFmtId="3" fontId="44" fillId="0" borderId="0" xfId="28" applyNumberFormat="1" applyFont="1" applyAlignment="1">
      <alignment horizontal="center"/>
    </xf>
    <xf numFmtId="3" fontId="44" fillId="0" borderId="0" xfId="28" applyNumberFormat="1" applyFont="1"/>
    <xf numFmtId="49" fontId="23" fillId="0" borderId="0" xfId="28" applyNumberFormat="1" applyFont="1" applyAlignment="1">
      <alignment horizontal="center"/>
    </xf>
    <xf numFmtId="0" fontId="23" fillId="0" borderId="0" xfId="28" applyFont="1" applyAlignment="1">
      <alignment horizontal="center"/>
    </xf>
    <xf numFmtId="49" fontId="24" fillId="0" borderId="0" xfId="28" applyNumberFormat="1" applyFont="1" applyAlignment="1">
      <alignment horizontal="left"/>
    </xf>
    <xf numFmtId="49" fontId="23" fillId="0" borderId="0" xfId="28" applyNumberFormat="1" applyFont="1" applyAlignment="1">
      <alignment horizontal="left"/>
    </xf>
    <xf numFmtId="0" fontId="47" fillId="0" borderId="0" xfId="28" applyFont="1"/>
    <xf numFmtId="0" fontId="41" fillId="0" borderId="13" xfId="28" quotePrefix="1" applyFont="1" applyBorder="1" applyAlignment="1">
      <alignment vertical="center" wrapText="1" shrinkToFit="1"/>
    </xf>
    <xf numFmtId="49" fontId="24" fillId="0" borderId="14" xfId="28" applyNumberFormat="1" applyFont="1" applyBorder="1" applyAlignment="1">
      <alignment horizontal="center" vertical="center"/>
    </xf>
    <xf numFmtId="0" fontId="24" fillId="0" borderId="14" xfId="28" applyFont="1" applyBorder="1" applyAlignment="1">
      <alignment vertical="center" wrapText="1" shrinkToFit="1"/>
    </xf>
    <xf numFmtId="3" fontId="24" fillId="0" borderId="14" xfId="28" applyNumberFormat="1" applyFont="1" applyBorder="1" applyAlignment="1">
      <alignment vertical="center" wrapText="1"/>
    </xf>
    <xf numFmtId="49" fontId="41" fillId="0" borderId="13" xfId="28" applyNumberFormat="1" applyFont="1" applyBorder="1" applyAlignment="1">
      <alignment horizontal="center" vertical="center"/>
    </xf>
    <xf numFmtId="3" fontId="47" fillId="0" borderId="13" xfId="28" applyNumberFormat="1" applyFont="1" applyBorder="1" applyAlignment="1">
      <alignment vertical="center" wrapText="1"/>
    </xf>
    <xf numFmtId="0" fontId="24" fillId="0" borderId="1" xfId="28" applyFont="1" applyBorder="1" applyAlignment="1">
      <alignment vertical="center" wrapText="1" shrinkToFit="1"/>
    </xf>
    <xf numFmtId="3" fontId="47" fillId="4" borderId="11" xfId="28" applyNumberFormat="1" applyFont="1" applyFill="1" applyBorder="1" applyAlignment="1">
      <alignment horizontal="center" vertical="center"/>
    </xf>
    <xf numFmtId="3" fontId="47" fillId="4" borderId="11" xfId="28" applyNumberFormat="1" applyFont="1" applyFill="1" applyBorder="1" applyAlignment="1">
      <alignment vertical="center"/>
    </xf>
    <xf numFmtId="3" fontId="47" fillId="4" borderId="1" xfId="28" applyNumberFormat="1" applyFont="1" applyFill="1" applyBorder="1" applyAlignment="1">
      <alignment vertical="center"/>
    </xf>
    <xf numFmtId="3" fontId="47" fillId="4" borderId="17" xfId="28" applyNumberFormat="1" applyFont="1" applyFill="1" applyBorder="1" applyAlignment="1">
      <alignment vertical="center"/>
    </xf>
    <xf numFmtId="3" fontId="47" fillId="4" borderId="13" xfId="28" applyNumberFormat="1" applyFont="1" applyFill="1" applyBorder="1" applyAlignment="1">
      <alignment vertical="center"/>
    </xf>
    <xf numFmtId="3" fontId="47" fillId="4" borderId="15" xfId="28" applyNumberFormat="1" applyFont="1" applyFill="1" applyBorder="1" applyAlignment="1">
      <alignment vertical="center"/>
    </xf>
    <xf numFmtId="3" fontId="24" fillId="4" borderId="1" xfId="28" applyNumberFormat="1" applyFont="1" applyFill="1" applyBorder="1" applyAlignment="1">
      <alignment horizontal="center" vertical="center"/>
    </xf>
    <xf numFmtId="3" fontId="24" fillId="4" borderId="14" xfId="28" applyNumberFormat="1" applyFont="1" applyFill="1" applyBorder="1" applyAlignment="1">
      <alignment horizontal="center" vertical="center"/>
    </xf>
    <xf numFmtId="3" fontId="24" fillId="4" borderId="13" xfId="28" applyNumberFormat="1" applyFont="1" applyFill="1" applyBorder="1" applyAlignment="1">
      <alignment horizontal="center" vertical="center"/>
    </xf>
    <xf numFmtId="3" fontId="24" fillId="4" borderId="15" xfId="28" applyNumberFormat="1" applyFont="1" applyFill="1" applyBorder="1" applyAlignment="1">
      <alignment horizontal="center" vertical="center"/>
    </xf>
    <xf numFmtId="3" fontId="41" fillId="4" borderId="17" xfId="28" applyNumberFormat="1" applyFont="1" applyFill="1" applyBorder="1" applyAlignment="1">
      <alignment horizontal="center" vertical="center"/>
    </xf>
    <xf numFmtId="3" fontId="41" fillId="4" borderId="13" xfId="28" applyNumberFormat="1" applyFont="1" applyFill="1" applyBorder="1" applyAlignment="1">
      <alignment horizontal="center" vertical="center"/>
    </xf>
    <xf numFmtId="3" fontId="41" fillId="4" borderId="15" xfId="28" applyNumberFormat="1" applyFont="1" applyFill="1" applyBorder="1" applyAlignment="1">
      <alignment horizontal="center" vertical="center"/>
    </xf>
    <xf numFmtId="3" fontId="41" fillId="2" borderId="1" xfId="28" applyNumberFormat="1" applyFont="1" applyFill="1" applyBorder="1" applyAlignment="1">
      <alignment vertical="center"/>
    </xf>
    <xf numFmtId="3" fontId="47" fillId="2" borderId="1" xfId="28" applyNumberFormat="1" applyFont="1" applyFill="1" applyBorder="1" applyAlignment="1">
      <alignment vertical="center"/>
    </xf>
    <xf numFmtId="3" fontId="24" fillId="0" borderId="1" xfId="28" applyNumberFormat="1" applyFont="1" applyBorder="1" applyAlignment="1">
      <alignment vertical="center" wrapText="1" shrinkToFit="1"/>
    </xf>
    <xf numFmtId="0" fontId="22" fillId="0" borderId="1" xfId="28" applyFont="1" applyBorder="1" applyAlignment="1">
      <alignment horizontal="center" vertical="center" wrapText="1" shrinkToFit="1"/>
    </xf>
    <xf numFmtId="0" fontId="6" fillId="0" borderId="0" xfId="27" applyFont="1"/>
    <xf numFmtId="167" fontId="5" fillId="0" borderId="0" xfId="12" applyNumberFormat="1" applyFont="1"/>
    <xf numFmtId="167" fontId="10" fillId="0" borderId="0" xfId="12" applyNumberFormat="1" applyFont="1" applyAlignment="1">
      <alignment horizontal="right"/>
    </xf>
    <xf numFmtId="0" fontId="8" fillId="0" borderId="1" xfId="27" applyFont="1" applyBorder="1" applyAlignment="1">
      <alignment horizontal="center" vertical="center"/>
    </xf>
    <xf numFmtId="0" fontId="8" fillId="0" borderId="1" xfId="27" applyFont="1" applyBorder="1" applyAlignment="1">
      <alignment horizontal="center" vertical="center" wrapText="1" shrinkToFit="1"/>
    </xf>
    <xf numFmtId="167" fontId="8" fillId="0" borderId="1" xfId="12" applyNumberFormat="1" applyFont="1" applyBorder="1" applyAlignment="1">
      <alignment horizontal="center" vertical="center"/>
    </xf>
    <xf numFmtId="0" fontId="8" fillId="0" borderId="1" xfId="27" applyFont="1" applyBorder="1" applyAlignment="1">
      <alignment horizontal="left" vertical="center" wrapText="1" shrinkToFit="1"/>
    </xf>
    <xf numFmtId="0" fontId="9" fillId="0" borderId="17" xfId="27" applyFont="1" applyBorder="1" applyAlignment="1">
      <alignment horizontal="center" vertical="center"/>
    </xf>
    <xf numFmtId="0" fontId="8" fillId="0" borderId="17" xfId="27" applyFont="1" applyBorder="1" applyAlignment="1">
      <alignment horizontal="left" vertical="center" wrapText="1" shrinkToFit="1"/>
    </xf>
    <xf numFmtId="167" fontId="8" fillId="0" borderId="17" xfId="12" applyNumberFormat="1" applyFont="1" applyBorder="1" applyAlignment="1">
      <alignment horizontal="center" vertical="center"/>
    </xf>
    <xf numFmtId="0" fontId="9" fillId="0" borderId="13" xfId="27" applyFont="1" applyBorder="1" applyAlignment="1">
      <alignment horizontal="center" vertical="center"/>
    </xf>
    <xf numFmtId="0" fontId="9" fillId="0" borderId="13" xfId="27" applyFont="1" applyBorder="1" applyAlignment="1">
      <alignment horizontal="left" vertical="center" wrapText="1" shrinkToFit="1"/>
    </xf>
    <xf numFmtId="167" fontId="9" fillId="0" borderId="13" xfId="12" applyNumberFormat="1" applyFont="1" applyBorder="1" applyAlignment="1">
      <alignment horizontal="center" vertical="center"/>
    </xf>
    <xf numFmtId="0" fontId="12" fillId="0" borderId="13" xfId="27" applyFont="1" applyBorder="1" applyAlignment="1">
      <alignment horizontal="left" vertical="center" wrapText="1" shrinkToFit="1"/>
    </xf>
    <xf numFmtId="167" fontId="12" fillId="0" borderId="13" xfId="12" applyNumberFormat="1" applyFont="1" applyBorder="1" applyAlignment="1">
      <alignment horizontal="center" vertical="center"/>
    </xf>
    <xf numFmtId="0" fontId="9" fillId="0" borderId="16" xfId="27" applyFont="1" applyBorder="1" applyAlignment="1">
      <alignment horizontal="center" vertical="center"/>
    </xf>
    <xf numFmtId="0" fontId="12" fillId="0" borderId="16" xfId="27" applyFont="1" applyBorder="1" applyAlignment="1">
      <alignment horizontal="left" vertical="center" wrapText="1" shrinkToFit="1"/>
    </xf>
    <xf numFmtId="167" fontId="12" fillId="0" borderId="16" xfId="12" applyNumberFormat="1" applyFont="1" applyBorder="1" applyAlignment="1">
      <alignment horizontal="center" vertical="center"/>
    </xf>
    <xf numFmtId="0" fontId="8" fillId="0" borderId="13" xfId="27" applyFont="1" applyBorder="1" applyAlignment="1">
      <alignment horizontal="left" vertical="center" wrapText="1" shrinkToFit="1"/>
    </xf>
    <xf numFmtId="167" fontId="8" fillId="0" borderId="13" xfId="12" applyNumberFormat="1" applyFont="1" applyBorder="1" applyAlignment="1">
      <alignment horizontal="center" vertical="center"/>
    </xf>
    <xf numFmtId="0" fontId="9" fillId="0" borderId="1" xfId="27" applyFont="1" applyBorder="1" applyAlignment="1">
      <alignment horizontal="center" vertical="center"/>
    </xf>
    <xf numFmtId="167" fontId="9" fillId="0" borderId="17" xfId="12" applyNumberFormat="1" applyFont="1" applyBorder="1" applyAlignment="1">
      <alignment horizontal="center" vertical="center"/>
    </xf>
    <xf numFmtId="0" fontId="9" fillId="0" borderId="16" xfId="27" applyFont="1" applyBorder="1" applyAlignment="1">
      <alignment horizontal="left" vertical="center" wrapText="1" shrinkToFit="1"/>
    </xf>
    <xf numFmtId="167" fontId="9" fillId="0" borderId="16" xfId="12" applyNumberFormat="1" applyFont="1" applyBorder="1" applyAlignment="1">
      <alignment horizontal="center" vertical="center"/>
    </xf>
    <xf numFmtId="0" fontId="9" fillId="0" borderId="17" xfId="27" applyFont="1" applyBorder="1" applyAlignment="1">
      <alignment horizontal="left" vertical="center" wrapText="1" shrinkToFit="1"/>
    </xf>
    <xf numFmtId="0" fontId="9" fillId="0" borderId="15" xfId="27" applyFont="1" applyBorder="1" applyAlignment="1">
      <alignment horizontal="center" vertical="center"/>
    </xf>
    <xf numFmtId="0" fontId="9" fillId="0" borderId="15" xfId="27" applyFont="1" applyBorder="1" applyAlignment="1">
      <alignment horizontal="left" vertical="center" wrapText="1" shrinkToFit="1"/>
    </xf>
    <xf numFmtId="167" fontId="9" fillId="0" borderId="15" xfId="12" applyNumberFormat="1" applyFont="1" applyBorder="1" applyAlignment="1">
      <alignment horizontal="center" vertical="center"/>
    </xf>
    <xf numFmtId="167" fontId="50" fillId="0" borderId="0" xfId="12" applyNumberFormat="1" applyFont="1" applyFill="1" applyBorder="1" applyAlignment="1">
      <alignment horizontal="right"/>
    </xf>
    <xf numFmtId="165" fontId="6" fillId="0" borderId="0" xfId="4" applyFont="1"/>
    <xf numFmtId="0" fontId="42" fillId="0" borderId="0" xfId="0" applyFont="1"/>
    <xf numFmtId="0" fontId="5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right" vertical="center" wrapText="1"/>
    </xf>
    <xf numFmtId="3" fontId="24" fillId="5" borderId="14" xfId="0" applyNumberFormat="1" applyFont="1" applyFill="1" applyBorder="1" applyAlignment="1">
      <alignment horizontal="right" vertical="center" wrapText="1"/>
    </xf>
    <xf numFmtId="3" fontId="41" fillId="0" borderId="14" xfId="0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13" xfId="4" applyNumberFormat="1" applyFont="1" applyFill="1" applyBorder="1" applyAlignment="1">
      <alignment vertical="center"/>
    </xf>
    <xf numFmtId="3" fontId="23" fillId="5" borderId="13" xfId="4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4" fillId="5" borderId="13" xfId="0" applyNumberFormat="1" applyFont="1" applyFill="1" applyBorder="1" applyAlignment="1">
      <alignment vertical="center"/>
    </xf>
    <xf numFmtId="0" fontId="23" fillId="0" borderId="13" xfId="0" applyFont="1" applyBorder="1" applyAlignment="1">
      <alignment horizontal="left" wrapText="1"/>
    </xf>
    <xf numFmtId="3" fontId="24" fillId="0" borderId="16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23" fillId="5" borderId="16" xfId="0" applyNumberFormat="1" applyFont="1" applyFill="1" applyBorder="1" applyAlignment="1">
      <alignment vertical="center"/>
    </xf>
    <xf numFmtId="3" fontId="23" fillId="0" borderId="13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left" wrapText="1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3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3" fontId="24" fillId="0" borderId="15" xfId="0" applyNumberFormat="1" applyFont="1" applyBorder="1" applyAlignment="1">
      <alignment vertical="center"/>
    </xf>
    <xf numFmtId="3" fontId="24" fillId="5" borderId="15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quotePrefix="1" applyFont="1" applyAlignment="1">
      <alignment vertical="center"/>
    </xf>
    <xf numFmtId="3" fontId="47" fillId="4" borderId="19" xfId="28" applyNumberFormat="1" applyFont="1" applyFill="1" applyBorder="1" applyAlignment="1">
      <alignment horizontal="center" vertical="center" wrapText="1"/>
    </xf>
    <xf numFmtId="3" fontId="47" fillId="4" borderId="20" xfId="28" applyNumberFormat="1" applyFont="1" applyFill="1" applyBorder="1" applyAlignment="1">
      <alignment horizontal="center" vertical="center" wrapText="1"/>
    </xf>
    <xf numFmtId="3" fontId="47" fillId="4" borderId="21" xfId="28" applyNumberFormat="1" applyFont="1" applyFill="1" applyBorder="1" applyAlignment="1">
      <alignment horizontal="center" vertical="center" wrapText="1"/>
    </xf>
    <xf numFmtId="0" fontId="23" fillId="0" borderId="0" xfId="28" applyFont="1" applyAlignment="1">
      <alignment horizontal="center"/>
    </xf>
    <xf numFmtId="49" fontId="24" fillId="0" borderId="0" xfId="28" applyNumberFormat="1" applyFont="1" applyAlignment="1">
      <alignment horizontal="center"/>
    </xf>
    <xf numFmtId="3" fontId="47" fillId="0" borderId="0" xfId="28" applyNumberFormat="1" applyFont="1" applyAlignment="1">
      <alignment horizontal="center"/>
    </xf>
    <xf numFmtId="3" fontId="23" fillId="4" borderId="5" xfId="28" applyNumberFormat="1" applyFont="1" applyFill="1" applyBorder="1" applyAlignment="1">
      <alignment horizontal="center" vertical="center" wrapText="1"/>
    </xf>
    <xf numFmtId="3" fontId="23" fillId="4" borderId="11" xfId="28" applyNumberFormat="1" applyFont="1" applyFill="1" applyBorder="1" applyAlignment="1">
      <alignment horizontal="center" vertical="center" wrapText="1"/>
    </xf>
    <xf numFmtId="3" fontId="23" fillId="4" borderId="6" xfId="28" applyNumberFormat="1" applyFont="1" applyFill="1" applyBorder="1" applyAlignment="1">
      <alignment horizontal="center" vertical="center" wrapText="1"/>
    </xf>
    <xf numFmtId="3" fontId="23" fillId="4" borderId="18" xfId="28" applyNumberFormat="1" applyFont="1" applyFill="1" applyBorder="1" applyAlignment="1">
      <alignment horizontal="center" vertical="center" wrapText="1"/>
    </xf>
    <xf numFmtId="3" fontId="23" fillId="4" borderId="11" xfId="28" applyNumberFormat="1" applyFont="1" applyFill="1" applyBorder="1" applyAlignment="1">
      <alignment horizontal="center" vertical="center"/>
    </xf>
    <xf numFmtId="3" fontId="47" fillId="4" borderId="11" xfId="28" applyNumberFormat="1" applyFont="1" applyFill="1" applyBorder="1" applyAlignment="1">
      <alignment horizontal="center" vertical="center"/>
    </xf>
    <xf numFmtId="3" fontId="47" fillId="4" borderId="5" xfId="28" applyNumberFormat="1" applyFont="1" applyFill="1" applyBorder="1" applyAlignment="1">
      <alignment horizontal="center" vertical="center"/>
    </xf>
    <xf numFmtId="3" fontId="47" fillId="4" borderId="6" xfId="28" applyNumberFormat="1" applyFont="1" applyFill="1" applyBorder="1" applyAlignment="1">
      <alignment horizontal="center" vertical="center"/>
    </xf>
    <xf numFmtId="0" fontId="22" fillId="0" borderId="0" xfId="28" applyFont="1" applyAlignment="1">
      <alignment horizontal="center"/>
    </xf>
    <xf numFmtId="0" fontId="24" fillId="0" borderId="0" xfId="28" applyFont="1" applyAlignment="1">
      <alignment horizontal="center"/>
    </xf>
    <xf numFmtId="3" fontId="44" fillId="0" borderId="0" xfId="28" applyNumberFormat="1" applyFont="1" applyAlignment="1">
      <alignment horizontal="center"/>
    </xf>
    <xf numFmtId="3" fontId="41" fillId="4" borderId="5" xfId="28" applyNumberFormat="1" applyFont="1" applyFill="1" applyBorder="1" applyAlignment="1">
      <alignment horizontal="center" vertical="center"/>
    </xf>
    <xf numFmtId="3" fontId="41" fillId="4" borderId="11" xfId="28" applyNumberFormat="1" applyFont="1" applyFill="1" applyBorder="1" applyAlignment="1">
      <alignment horizontal="center" vertical="center"/>
    </xf>
    <xf numFmtId="3" fontId="41" fillId="4" borderId="6" xfId="28" applyNumberFormat="1" applyFont="1" applyFill="1" applyBorder="1" applyAlignment="1">
      <alignment horizontal="center" vertical="center"/>
    </xf>
    <xf numFmtId="0" fontId="17" fillId="0" borderId="0" xfId="27" applyFont="1" applyAlignment="1">
      <alignment horizontal="center" vertical="center" wrapText="1" shrinkToFit="1"/>
    </xf>
    <xf numFmtId="3" fontId="44" fillId="0" borderId="0" xfId="5" applyNumberFormat="1" applyFont="1" applyAlignment="1">
      <alignment horizontal="center"/>
    </xf>
    <xf numFmtId="167" fontId="27" fillId="0" borderId="0" xfId="6" applyNumberFormat="1" applyFont="1" applyFill="1" applyBorder="1" applyAlignment="1">
      <alignment horizontal="center" vertical="center"/>
    </xf>
    <xf numFmtId="167" fontId="42" fillId="0" borderId="0" xfId="6" applyNumberFormat="1" applyFont="1" applyFill="1" applyBorder="1" applyAlignment="1">
      <alignment horizontal="center"/>
    </xf>
    <xf numFmtId="0" fontId="22" fillId="0" borderId="0" xfId="5" applyFont="1" applyAlignment="1">
      <alignment horizontal="center"/>
    </xf>
    <xf numFmtId="167" fontId="22" fillId="0" borderId="0" xfId="6" applyNumberFormat="1" applyFont="1" applyFill="1" applyBorder="1" applyAlignment="1">
      <alignment horizontal="center"/>
    </xf>
    <xf numFmtId="0" fontId="4" fillId="0" borderId="0" xfId="5" applyFont="1" applyAlignment="1">
      <alignment horizontal="center"/>
    </xf>
    <xf numFmtId="165" fontId="24" fillId="0" borderId="0" xfId="4" applyFont="1" applyAlignment="1">
      <alignment horizontal="center"/>
    </xf>
    <xf numFmtId="167" fontId="22" fillId="0" borderId="0" xfId="6" applyNumberFormat="1" applyFont="1" applyFill="1" applyAlignment="1">
      <alignment horizontal="center"/>
    </xf>
    <xf numFmtId="0" fontId="24" fillId="0" borderId="0" xfId="5" applyFont="1" applyAlignment="1">
      <alignment horizontal="center"/>
    </xf>
    <xf numFmtId="167" fontId="37" fillId="0" borderId="0" xfId="6" applyNumberFormat="1" applyFont="1" applyFill="1" applyAlignment="1">
      <alignment horizontal="center"/>
    </xf>
    <xf numFmtId="0" fontId="23" fillId="0" borderId="0" xfId="5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8" fillId="2" borderId="1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176" fontId="5" fillId="0" borderId="0" xfId="4" applyNumberFormat="1" applyFont="1" applyAlignment="1">
      <alignment vertical="center"/>
    </xf>
    <xf numFmtId="0" fontId="5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4" applyNumberFormat="1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/>
    </xf>
    <xf numFmtId="176" fontId="6" fillId="0" borderId="1" xfId="4" quotePrefix="1" applyNumberFormat="1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4" applyNumberFormat="1" applyFont="1" applyBorder="1" applyAlignment="1">
      <alignment horizontal="center" vertical="center"/>
    </xf>
    <xf numFmtId="9" fontId="6" fillId="0" borderId="1" xfId="49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0" fontId="6" fillId="0" borderId="1" xfId="49" applyNumberFormat="1" applyFont="1" applyBorder="1" applyAlignment="1">
      <alignment horizontal="center" vertical="center"/>
    </xf>
    <xf numFmtId="9" fontId="42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40" fillId="0" borderId="1" xfId="4" applyNumberFormat="1" applyFont="1" applyBorder="1" applyAlignment="1">
      <alignment vertical="center"/>
    </xf>
    <xf numFmtId="176" fontId="58" fillId="0" borderId="1" xfId="0" applyNumberFormat="1" applyFont="1" applyBorder="1" applyAlignment="1">
      <alignment vertical="center"/>
    </xf>
    <xf numFmtId="176" fontId="38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176" fontId="59" fillId="0" borderId="1" xfId="4" applyNumberFormat="1" applyFont="1" applyBorder="1" applyAlignment="1">
      <alignment vertical="center"/>
    </xf>
    <xf numFmtId="176" fontId="60" fillId="0" borderId="1" xfId="0" applyNumberFormat="1" applyFont="1" applyBorder="1" applyAlignment="1">
      <alignment vertical="center"/>
    </xf>
    <xf numFmtId="176" fontId="4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1" fillId="0" borderId="0" xfId="0" applyFont="1" applyAlignment="1">
      <alignment vertical="center"/>
    </xf>
    <xf numFmtId="176" fontId="61" fillId="0" borderId="0" xfId="4" applyNumberFormat="1" applyFont="1" applyAlignment="1">
      <alignment vertical="center"/>
    </xf>
    <xf numFmtId="3" fontId="61" fillId="0" borderId="0" xfId="4" applyNumberFormat="1" applyFont="1" applyAlignment="1">
      <alignment vertical="center"/>
    </xf>
    <xf numFmtId="3" fontId="62" fillId="0" borderId="0" xfId="4" applyNumberFormat="1" applyFont="1" applyAlignment="1">
      <alignment vertical="center"/>
    </xf>
    <xf numFmtId="3" fontId="5" fillId="0" borderId="0" xfId="4" applyNumberFormat="1" applyFont="1" applyAlignment="1">
      <alignment vertical="center"/>
    </xf>
    <xf numFmtId="167" fontId="49" fillId="0" borderId="0" xfId="6" applyNumberFormat="1" applyFont="1" applyFill="1"/>
    <xf numFmtId="167" fontId="63" fillId="0" borderId="0" xfId="12" applyNumberFormat="1" applyFont="1" applyAlignment="1">
      <alignment horizontal="right"/>
    </xf>
    <xf numFmtId="0" fontId="55" fillId="0" borderId="0" xfId="28" applyFont="1"/>
  </cellXfs>
  <cellStyles count="50">
    <cellStyle name="Comma" xfId="4" builtinId="3"/>
    <cellStyle name="Comma [0]_Maubieu QIV" xfId="2" xr:uid="{00000000-0005-0000-0000-000001000000}"/>
    <cellStyle name="Comma [0]_NS HP Q4" xfId="3" xr:uid="{00000000-0005-0000-0000-000002000000}"/>
    <cellStyle name="Comma 10" xfId="9" xr:uid="{00000000-0005-0000-0000-000003000000}"/>
    <cellStyle name="Comma 11" xfId="10" xr:uid="{00000000-0005-0000-0000-000004000000}"/>
    <cellStyle name="Comma 12" xfId="11" xr:uid="{00000000-0005-0000-0000-000005000000}"/>
    <cellStyle name="Comma 13" xfId="12" xr:uid="{00000000-0005-0000-0000-000006000000}"/>
    <cellStyle name="Comma 14" xfId="13" xr:uid="{00000000-0005-0000-0000-000007000000}"/>
    <cellStyle name="Comma 2" xfId="6" xr:uid="{00000000-0005-0000-0000-000008000000}"/>
    <cellStyle name="Comma 3" xfId="14" xr:uid="{00000000-0005-0000-0000-000009000000}"/>
    <cellStyle name="Comma 3 2" xfId="15" xr:uid="{00000000-0005-0000-0000-00000A000000}"/>
    <cellStyle name="Comma 4" xfId="16" xr:uid="{00000000-0005-0000-0000-00000B000000}"/>
    <cellStyle name="Comma 5" xfId="17" xr:uid="{00000000-0005-0000-0000-00000C000000}"/>
    <cellStyle name="Comma 6" xfId="18" xr:uid="{00000000-0005-0000-0000-00000D000000}"/>
    <cellStyle name="Comma 7" xfId="19" xr:uid="{00000000-0005-0000-0000-00000E000000}"/>
    <cellStyle name="Comma 8" xfId="20" xr:uid="{00000000-0005-0000-0000-00000F000000}"/>
    <cellStyle name="Comma 9" xfId="21" xr:uid="{00000000-0005-0000-0000-000010000000}"/>
    <cellStyle name="Comma_Ket Doan 2014" xfId="8" xr:uid="{00000000-0005-0000-0000-000011000000}"/>
    <cellStyle name="Comma0" xfId="22" xr:uid="{00000000-0005-0000-0000-000012000000}"/>
    <cellStyle name="Currency0" xfId="23" xr:uid="{00000000-0005-0000-0000-000013000000}"/>
    <cellStyle name="Date" xfId="24" xr:uid="{00000000-0005-0000-0000-000014000000}"/>
    <cellStyle name="Fixed" xfId="25" xr:uid="{00000000-0005-0000-0000-000015000000}"/>
    <cellStyle name="Normal" xfId="0" builtinId="0"/>
    <cellStyle name="Normal 10" xfId="26" xr:uid="{00000000-0005-0000-0000-000017000000}"/>
    <cellStyle name="Normal 11" xfId="7" xr:uid="{00000000-0005-0000-0000-000018000000}"/>
    <cellStyle name="Normal 12" xfId="27" xr:uid="{00000000-0005-0000-0000-000019000000}"/>
    <cellStyle name="Normal 13" xfId="28" xr:uid="{00000000-0005-0000-0000-00001A000000}"/>
    <cellStyle name="Normal 14" xfId="29" xr:uid="{00000000-0005-0000-0000-00001B000000}"/>
    <cellStyle name="Normal 2" xfId="1" xr:uid="{00000000-0005-0000-0000-00001C000000}"/>
    <cellStyle name="Normal 2 2" xfId="5" xr:uid="{00000000-0005-0000-0000-00001D000000}"/>
    <cellStyle name="Normal 3" xfId="30" xr:uid="{00000000-0005-0000-0000-00001E000000}"/>
    <cellStyle name="Normal 4" xfId="31" xr:uid="{00000000-0005-0000-0000-00001F000000}"/>
    <cellStyle name="Normal 4 2" xfId="32" xr:uid="{00000000-0005-0000-0000-000020000000}"/>
    <cellStyle name="Normal 5" xfId="33" xr:uid="{00000000-0005-0000-0000-000021000000}"/>
    <cellStyle name="Normal 6" xfId="34" xr:uid="{00000000-0005-0000-0000-000022000000}"/>
    <cellStyle name="Normal 7" xfId="35" xr:uid="{00000000-0005-0000-0000-000023000000}"/>
    <cellStyle name="Normal 8" xfId="36" xr:uid="{00000000-0005-0000-0000-000024000000}"/>
    <cellStyle name="Normal 9" xfId="37" xr:uid="{00000000-0005-0000-0000-000025000000}"/>
    <cellStyle name="Percent" xfId="49" builtinId="5"/>
    <cellStyle name="똿뗦먛귟 [0.00]_PRODUCT DETAIL Q1" xfId="38" xr:uid="{00000000-0005-0000-0000-000026000000}"/>
    <cellStyle name="똿뗦먛귟_PRODUCT DETAIL Q1" xfId="39" xr:uid="{00000000-0005-0000-0000-000027000000}"/>
    <cellStyle name="믅됞 [0.00]_PRODUCT DETAIL Q1" xfId="40" xr:uid="{00000000-0005-0000-0000-000028000000}"/>
    <cellStyle name="믅됞_PRODUCT DETAIL Q1" xfId="41" xr:uid="{00000000-0005-0000-0000-000029000000}"/>
    <cellStyle name="백분율_HOBONG" xfId="42" xr:uid="{00000000-0005-0000-0000-00002A000000}"/>
    <cellStyle name="뷭?_BOOKSHIP" xfId="43" xr:uid="{00000000-0005-0000-0000-00002B000000}"/>
    <cellStyle name="콤마 [0]_1202" xfId="44" xr:uid="{00000000-0005-0000-0000-00002C000000}"/>
    <cellStyle name="콤마_1202" xfId="45" xr:uid="{00000000-0005-0000-0000-00002D000000}"/>
    <cellStyle name="통화 [0]_1202" xfId="46" xr:uid="{00000000-0005-0000-0000-00002E000000}"/>
    <cellStyle name="통화_1202" xfId="47" xr:uid="{00000000-0005-0000-0000-00002F000000}"/>
    <cellStyle name="표준_(정보부문)월별인원계획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790582</xdr:colOff>
      <xdr:row>1</xdr:row>
      <xdr:rowOff>191292</xdr:rowOff>
    </xdr:from>
    <xdr:to>
      <xdr:col>7</xdr:col>
      <xdr:colOff>390622</xdr:colOff>
      <xdr:row>1</xdr:row>
      <xdr:rowOff>191293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7085020" y="397667"/>
          <a:ext cx="202891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3</xdr:row>
      <xdr:rowOff>35714</xdr:rowOff>
    </xdr:from>
    <xdr:to>
      <xdr:col>1</xdr:col>
      <xdr:colOff>1600200</xdr:colOff>
      <xdr:row>3</xdr:row>
      <xdr:rowOff>35714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21494" y="678652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19050</xdr:rowOff>
    </xdr:from>
    <xdr:to>
      <xdr:col>8</xdr:col>
      <xdr:colOff>19607</xdr:colOff>
      <xdr:row>75</xdr:row>
      <xdr:rowOff>440971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15325" y="20926425"/>
          <a:ext cx="1105457" cy="4219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3</xdr:row>
      <xdr:rowOff>9525</xdr:rowOff>
    </xdr:from>
    <xdr:to>
      <xdr:col>1</xdr:col>
      <xdr:colOff>1911350</xdr:colOff>
      <xdr:row>3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060450" y="663575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o%20Nguyen%20Thanh%20Nhan\Documents\Zalo%20Received%20Files\13.STT.TEN%20DON%20VI%20-%20BANG%20DOI%20CHIEU%20TINH%20TINH%20NGUON%20THU.xls" TargetMode="External"/><Relationship Id="rId1" Type="http://schemas.openxmlformats.org/officeDocument/2006/relationships/externalLinkPath" Target="13.STT.TEN%20DON%20VI%20-%20BANG%20DOI%20CHIEU%20TINH%20TINH%20NGUON%20TH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"/>
      <sheetName val="Bang DC cackhoanthu"/>
      <sheetName val="Xác định số tiết kiệm"/>
    </sheetNames>
    <sheetDataSet>
      <sheetData sheetId="0"/>
      <sheetData sheetId="1">
        <row r="1">
          <cell r="D1">
            <v>2022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zoomScale="80" zoomScaleNormal="80" workbookViewId="0">
      <selection activeCell="H54" sqref="H54:H71"/>
    </sheetView>
  </sheetViews>
  <sheetFormatPr defaultColWidth="9.140625" defaultRowHeight="16.5"/>
  <cols>
    <col min="1" max="1" width="6.28515625" style="278" bestFit="1" customWidth="1"/>
    <col min="2" max="2" width="33.140625" style="168" bestFit="1" customWidth="1"/>
    <col min="3" max="3" width="16.140625" style="168" bestFit="1" customWidth="1"/>
    <col min="4" max="4" width="17.42578125" style="168" bestFit="1" customWidth="1"/>
    <col min="5" max="5" width="17" style="168" bestFit="1" customWidth="1"/>
    <col min="6" max="6" width="16.5703125" style="168" customWidth="1"/>
    <col min="7" max="7" width="18.140625" style="168" customWidth="1"/>
    <col min="8" max="8" width="16.28515625" style="168" customWidth="1"/>
    <col min="9" max="9" width="17.7109375" style="168" customWidth="1"/>
    <col min="10" max="10" width="17" style="170" bestFit="1" customWidth="1"/>
    <col min="11" max="11" width="16.140625" style="170" bestFit="1" customWidth="1"/>
    <col min="12" max="12" width="14.140625" style="170" bestFit="1" customWidth="1"/>
    <col min="13" max="13" width="15" style="170" bestFit="1" customWidth="1"/>
    <col min="14" max="14" width="14.140625" style="168" bestFit="1" customWidth="1"/>
    <col min="15" max="16384" width="9.140625" style="168"/>
  </cols>
  <sheetData>
    <row r="1" spans="1:14">
      <c r="A1" s="393" t="s">
        <v>127</v>
      </c>
      <c r="B1" s="393"/>
      <c r="E1" s="404" t="s">
        <v>357</v>
      </c>
      <c r="F1" s="404"/>
      <c r="G1" s="404"/>
      <c r="H1" s="404"/>
      <c r="I1" s="404"/>
      <c r="J1" s="169"/>
    </row>
    <row r="2" spans="1:14">
      <c r="A2" s="393" t="s">
        <v>128</v>
      </c>
      <c r="B2" s="393"/>
      <c r="E2" s="405" t="s">
        <v>358</v>
      </c>
      <c r="F2" s="405"/>
      <c r="G2" s="405"/>
      <c r="H2" s="405"/>
      <c r="I2" s="405"/>
    </row>
    <row r="3" spans="1:14" ht="23.25">
      <c r="A3" s="394" t="s">
        <v>490</v>
      </c>
      <c r="B3" s="394"/>
      <c r="I3" s="507" t="s">
        <v>491</v>
      </c>
    </row>
    <row r="4" spans="1:14" ht="18.75">
      <c r="A4" s="406" t="str">
        <f>"BÁO CÁO TÌNH HÌNH SỬ DỤNG KINH PHÍ NĂM "&amp;'Cai cach tien luong'!F2</f>
        <v>BÁO CÁO TÌNH HÌNH SỬ DỤNG KINH PHÍ NĂM 2023</v>
      </c>
      <c r="B4" s="406"/>
      <c r="C4" s="406"/>
      <c r="D4" s="406"/>
      <c r="E4" s="406"/>
      <c r="F4" s="406"/>
      <c r="G4" s="406"/>
      <c r="H4" s="406"/>
      <c r="I4" s="406"/>
    </row>
    <row r="5" spans="1:14">
      <c r="A5" s="394"/>
      <c r="B5" s="394"/>
      <c r="C5" s="394"/>
      <c r="D5" s="394"/>
      <c r="E5" s="394"/>
      <c r="F5" s="394"/>
      <c r="G5" s="394"/>
      <c r="H5" s="394"/>
      <c r="I5" s="394"/>
    </row>
    <row r="6" spans="1:14" ht="17.25">
      <c r="A6" s="171"/>
      <c r="B6" s="171"/>
      <c r="C6" s="171"/>
      <c r="D6" s="171"/>
      <c r="E6" s="171"/>
      <c r="F6" s="171"/>
      <c r="G6" s="171"/>
      <c r="H6" s="171"/>
      <c r="I6" s="172" t="s">
        <v>359</v>
      </c>
    </row>
    <row r="7" spans="1:14" s="178" customFormat="1" ht="82.5" customHeight="1">
      <c r="A7" s="173" t="s">
        <v>360</v>
      </c>
      <c r="B7" s="174" t="s">
        <v>361</v>
      </c>
      <c r="C7" s="306" t="s">
        <v>421</v>
      </c>
      <c r="D7" s="175" t="s">
        <v>422</v>
      </c>
      <c r="E7" s="175" t="s">
        <v>423</v>
      </c>
      <c r="F7" s="175" t="s">
        <v>424</v>
      </c>
      <c r="G7" s="175" t="s">
        <v>425</v>
      </c>
      <c r="H7" s="175" t="s">
        <v>426</v>
      </c>
      <c r="I7" s="176" t="s">
        <v>427</v>
      </c>
      <c r="J7" s="177"/>
      <c r="K7" s="177"/>
      <c r="L7" s="177"/>
      <c r="M7" s="177"/>
    </row>
    <row r="8" spans="1:14" s="184" customFormat="1" ht="24" customHeight="1">
      <c r="A8" s="179" t="s">
        <v>3</v>
      </c>
      <c r="B8" s="180" t="s">
        <v>4</v>
      </c>
      <c r="C8" s="181" t="s">
        <v>368</v>
      </c>
      <c r="D8" s="182" t="s">
        <v>369</v>
      </c>
      <c r="E8" s="182" t="s">
        <v>428</v>
      </c>
      <c r="F8" s="182" t="s">
        <v>429</v>
      </c>
      <c r="G8" s="182"/>
      <c r="H8" s="182" t="s">
        <v>430</v>
      </c>
      <c r="I8" s="182" t="s">
        <v>431</v>
      </c>
      <c r="J8" s="183"/>
      <c r="K8" s="183"/>
      <c r="L8" s="183"/>
      <c r="M8" s="183"/>
    </row>
    <row r="9" spans="1:14" s="188" customFormat="1" ht="39" customHeight="1">
      <c r="A9" s="185"/>
      <c r="B9" s="186" t="s">
        <v>432</v>
      </c>
      <c r="C9" s="189">
        <f>C10+C27+C32+C40</f>
        <v>0</v>
      </c>
      <c r="D9" s="189">
        <f t="shared" ref="D9:I9" si="0">D10+D27+D32+D40</f>
        <v>0</v>
      </c>
      <c r="E9" s="189">
        <f t="shared" si="0"/>
        <v>0</v>
      </c>
      <c r="F9" s="189">
        <f t="shared" si="0"/>
        <v>0</v>
      </c>
      <c r="G9" s="189">
        <f>G10+G27+G32+G40</f>
        <v>0</v>
      </c>
      <c r="H9" s="189">
        <f t="shared" si="0"/>
        <v>0</v>
      </c>
      <c r="I9" s="189">
        <f t="shared" si="0"/>
        <v>0</v>
      </c>
      <c r="J9" s="187"/>
      <c r="K9" s="187"/>
      <c r="L9" s="187"/>
      <c r="M9" s="187"/>
    </row>
    <row r="10" spans="1:14" s="178" customFormat="1" ht="24" customHeight="1">
      <c r="A10" s="284" t="s">
        <v>155</v>
      </c>
      <c r="B10" s="285" t="s">
        <v>433</v>
      </c>
      <c r="C10" s="286">
        <f>C11+C19</f>
        <v>0</v>
      </c>
      <c r="D10" s="286">
        <f t="shared" ref="D10:I10" si="1">D11+D19</f>
        <v>0</v>
      </c>
      <c r="E10" s="286">
        <f t="shared" si="1"/>
        <v>0</v>
      </c>
      <c r="F10" s="286">
        <f>F11+F19</f>
        <v>0</v>
      </c>
      <c r="G10" s="286">
        <f t="shared" si="1"/>
        <v>0</v>
      </c>
      <c r="H10" s="286">
        <f t="shared" si="1"/>
        <v>0</v>
      </c>
      <c r="I10" s="286">
        <f t="shared" si="1"/>
        <v>0</v>
      </c>
      <c r="J10" s="177"/>
      <c r="K10" s="177"/>
      <c r="L10" s="177"/>
      <c r="M10" s="177"/>
    </row>
    <row r="11" spans="1:14" s="204" customFormat="1" ht="24" customHeight="1">
      <c r="A11" s="287" t="s">
        <v>132</v>
      </c>
      <c r="B11" s="283" t="s">
        <v>464</v>
      </c>
      <c r="C11" s="288">
        <f>SUM(C12:C13)</f>
        <v>0</v>
      </c>
      <c r="D11" s="288">
        <f>SUM(D12:D13)</f>
        <v>0</v>
      </c>
      <c r="E11" s="288">
        <f t="shared" ref="E11:H11" si="2">SUM(E12:E13)</f>
        <v>0</v>
      </c>
      <c r="F11" s="288">
        <f>SUM(F12:F13)</f>
        <v>0</v>
      </c>
      <c r="G11" s="288">
        <f t="shared" si="2"/>
        <v>0</v>
      </c>
      <c r="H11" s="288">
        <f t="shared" si="2"/>
        <v>0</v>
      </c>
      <c r="I11" s="288">
        <f>SUM(I12:I13)</f>
        <v>0</v>
      </c>
      <c r="J11" s="203"/>
      <c r="K11" s="203"/>
      <c r="L11" s="203"/>
      <c r="M11" s="203"/>
      <c r="N11" s="203"/>
    </row>
    <row r="12" spans="1:14" s="196" customFormat="1" ht="24" customHeight="1">
      <c r="A12" s="192"/>
      <c r="B12" s="193" t="s">
        <v>434</v>
      </c>
      <c r="C12" s="197"/>
      <c r="D12" s="197"/>
      <c r="E12" s="197"/>
      <c r="F12" s="197">
        <f>D12-E12</f>
        <v>0</v>
      </c>
      <c r="G12" s="197"/>
      <c r="H12" s="197"/>
      <c r="I12" s="197">
        <f>F12-H12+C12</f>
        <v>0</v>
      </c>
      <c r="J12" s="198"/>
      <c r="K12" s="195"/>
      <c r="L12" s="195"/>
      <c r="M12" s="195"/>
      <c r="N12" s="195"/>
    </row>
    <row r="13" spans="1:14" s="196" customFormat="1" ht="24" customHeight="1">
      <c r="A13" s="192"/>
      <c r="B13" s="193" t="s">
        <v>435</v>
      </c>
      <c r="C13" s="197"/>
      <c r="D13" s="197"/>
      <c r="E13" s="197"/>
      <c r="F13" s="197">
        <f>D13-E13</f>
        <v>0</v>
      </c>
      <c r="G13" s="197"/>
      <c r="H13" s="197"/>
      <c r="I13" s="197">
        <f>F13-H13+C13</f>
        <v>0</v>
      </c>
      <c r="J13" s="195"/>
      <c r="K13" s="195"/>
      <c r="L13" s="195"/>
      <c r="M13" s="195"/>
    </row>
    <row r="14" spans="1:14" s="204" customFormat="1" ht="24" hidden="1" customHeight="1">
      <c r="A14" s="199"/>
      <c r="B14" s="200" t="s">
        <v>476</v>
      </c>
      <c r="C14" s="201"/>
      <c r="D14" s="201">
        <f>SUM(D15:D18)</f>
        <v>0</v>
      </c>
      <c r="E14" s="201">
        <f>SUM(E15:E18)</f>
        <v>0</v>
      </c>
      <c r="F14" s="201"/>
      <c r="G14" s="201"/>
      <c r="H14" s="201"/>
      <c r="I14" s="201"/>
      <c r="J14" s="203"/>
      <c r="K14" s="203"/>
      <c r="L14" s="203"/>
      <c r="M14" s="203"/>
    </row>
    <row r="15" spans="1:14" s="196" customFormat="1" ht="24" hidden="1" customHeight="1">
      <c r="A15" s="192"/>
      <c r="B15" s="193" t="s">
        <v>436</v>
      </c>
      <c r="C15" s="197"/>
      <c r="D15" s="197"/>
      <c r="E15" s="197"/>
      <c r="F15" s="197"/>
      <c r="G15" s="202"/>
      <c r="H15" s="197"/>
      <c r="I15" s="197"/>
      <c r="J15" s="195"/>
      <c r="K15" s="195"/>
      <c r="L15" s="195"/>
      <c r="M15" s="195"/>
    </row>
    <row r="16" spans="1:14" s="196" customFormat="1" ht="24" hidden="1" customHeight="1">
      <c r="A16" s="192"/>
      <c r="B16" s="193" t="s">
        <v>437</v>
      </c>
      <c r="C16" s="197"/>
      <c r="D16" s="197"/>
      <c r="E16" s="197"/>
      <c r="F16" s="197"/>
      <c r="G16" s="202"/>
      <c r="H16" s="197"/>
      <c r="I16" s="197"/>
      <c r="J16" s="195"/>
      <c r="K16" s="195"/>
      <c r="L16" s="195"/>
      <c r="M16" s="195"/>
    </row>
    <row r="17" spans="1:14" s="196" customFormat="1" ht="24" hidden="1" customHeight="1">
      <c r="A17" s="192"/>
      <c r="B17" s="193" t="s">
        <v>438</v>
      </c>
      <c r="C17" s="197"/>
      <c r="D17" s="197"/>
      <c r="E17" s="197"/>
      <c r="F17" s="197"/>
      <c r="G17" s="202"/>
      <c r="H17" s="197"/>
      <c r="I17" s="197"/>
      <c r="J17" s="195"/>
      <c r="K17" s="195"/>
      <c r="L17" s="195"/>
      <c r="M17" s="195"/>
    </row>
    <row r="18" spans="1:14" s="196" customFormat="1" ht="24" hidden="1" customHeight="1">
      <c r="A18" s="192"/>
      <c r="B18" s="193" t="s">
        <v>439</v>
      </c>
      <c r="C18" s="197"/>
      <c r="D18" s="197"/>
      <c r="E18" s="197"/>
      <c r="F18" s="197"/>
      <c r="G18" s="246"/>
      <c r="H18" s="197"/>
      <c r="I18" s="197"/>
      <c r="J18" s="195"/>
      <c r="K18" s="195"/>
      <c r="L18" s="195"/>
      <c r="M18" s="195"/>
    </row>
    <row r="19" spans="1:14" s="204" customFormat="1" ht="24" customHeight="1">
      <c r="A19" s="287" t="s">
        <v>413</v>
      </c>
      <c r="B19" s="283" t="s">
        <v>386</v>
      </c>
      <c r="C19" s="288">
        <f t="shared" ref="C19:I19" si="3">SUM(C20:C21)</f>
        <v>0</v>
      </c>
      <c r="D19" s="288">
        <f t="shared" si="3"/>
        <v>0</v>
      </c>
      <c r="E19" s="288">
        <f t="shared" si="3"/>
        <v>0</v>
      </c>
      <c r="F19" s="288">
        <f t="shared" si="3"/>
        <v>0</v>
      </c>
      <c r="G19" s="288">
        <f t="shared" si="3"/>
        <v>0</v>
      </c>
      <c r="H19" s="288">
        <f t="shared" si="3"/>
        <v>0</v>
      </c>
      <c r="I19" s="288">
        <f t="shared" si="3"/>
        <v>0</v>
      </c>
      <c r="J19" s="203"/>
      <c r="K19" s="203"/>
      <c r="L19" s="203"/>
      <c r="M19" s="203"/>
    </row>
    <row r="20" spans="1:14" s="196" customFormat="1" ht="24" customHeight="1">
      <c r="A20" s="192"/>
      <c r="B20" s="193" t="s">
        <v>434</v>
      </c>
      <c r="C20" s="197"/>
      <c r="D20" s="197"/>
      <c r="E20" s="197"/>
      <c r="F20" s="197">
        <f>D20-E20</f>
        <v>0</v>
      </c>
      <c r="G20" s="197"/>
      <c r="H20" s="197"/>
      <c r="I20" s="197">
        <f>F20-H20+C20</f>
        <v>0</v>
      </c>
      <c r="J20" s="198"/>
      <c r="K20" s="195"/>
      <c r="L20" s="195"/>
      <c r="M20" s="195"/>
      <c r="N20" s="195"/>
    </row>
    <row r="21" spans="1:14" s="196" customFormat="1" ht="24" customHeight="1">
      <c r="A21" s="192"/>
      <c r="B21" s="193" t="s">
        <v>435</v>
      </c>
      <c r="C21" s="197"/>
      <c r="D21" s="197"/>
      <c r="E21" s="197"/>
      <c r="F21" s="197">
        <f>D21-E21</f>
        <v>0</v>
      </c>
      <c r="G21" s="197"/>
      <c r="H21" s="197"/>
      <c r="I21" s="197">
        <f>F21-H21+C21</f>
        <v>0</v>
      </c>
      <c r="J21" s="195"/>
      <c r="K21" s="195"/>
      <c r="L21" s="195"/>
      <c r="M21" s="195"/>
    </row>
    <row r="22" spans="1:14" s="204" customFormat="1" ht="24" hidden="1" customHeight="1">
      <c r="A22" s="199"/>
      <c r="B22" s="200" t="s">
        <v>476</v>
      </c>
      <c r="C22" s="201"/>
      <c r="D22" s="201">
        <f>SUM(D23:D26)</f>
        <v>0</v>
      </c>
      <c r="E22" s="201">
        <f>SUM(E23:E26)</f>
        <v>0</v>
      </c>
      <c r="F22" s="201"/>
      <c r="G22" s="201"/>
      <c r="H22" s="201"/>
      <c r="I22" s="201"/>
      <c r="J22" s="203"/>
      <c r="K22" s="203"/>
      <c r="L22" s="203"/>
      <c r="M22" s="203"/>
    </row>
    <row r="23" spans="1:14" s="196" customFormat="1" ht="24" hidden="1" customHeight="1">
      <c r="A23" s="192"/>
      <c r="B23" s="193" t="s">
        <v>436</v>
      </c>
      <c r="C23" s="197"/>
      <c r="D23" s="197"/>
      <c r="E23" s="197"/>
      <c r="F23" s="197"/>
      <c r="G23" s="202"/>
      <c r="H23" s="197"/>
      <c r="I23" s="197"/>
      <c r="J23" s="195"/>
      <c r="K23" s="195"/>
      <c r="L23" s="195"/>
      <c r="M23" s="195"/>
    </row>
    <row r="24" spans="1:14" s="196" customFormat="1" ht="24" hidden="1" customHeight="1">
      <c r="A24" s="192"/>
      <c r="B24" s="193" t="s">
        <v>437</v>
      </c>
      <c r="C24" s="197"/>
      <c r="D24" s="197"/>
      <c r="E24" s="197"/>
      <c r="F24" s="197"/>
      <c r="G24" s="202"/>
      <c r="H24" s="197"/>
      <c r="I24" s="197"/>
      <c r="J24" s="195"/>
      <c r="K24" s="195"/>
      <c r="L24" s="195"/>
      <c r="M24" s="195"/>
    </row>
    <row r="25" spans="1:14" s="196" customFormat="1" ht="24" hidden="1" customHeight="1">
      <c r="A25" s="192"/>
      <c r="B25" s="193" t="s">
        <v>438</v>
      </c>
      <c r="C25" s="197"/>
      <c r="D25" s="197"/>
      <c r="E25" s="197"/>
      <c r="F25" s="197"/>
      <c r="G25" s="202"/>
      <c r="H25" s="197"/>
      <c r="I25" s="197"/>
      <c r="J25" s="195"/>
      <c r="K25" s="195"/>
      <c r="L25" s="195"/>
      <c r="M25" s="195"/>
    </row>
    <row r="26" spans="1:14" s="196" customFormat="1" ht="24" hidden="1" customHeight="1">
      <c r="A26" s="192"/>
      <c r="B26" s="193" t="s">
        <v>439</v>
      </c>
      <c r="C26" s="197"/>
      <c r="D26" s="197"/>
      <c r="E26" s="197"/>
      <c r="F26" s="197"/>
      <c r="G26" s="246"/>
      <c r="H26" s="197"/>
      <c r="I26" s="197"/>
      <c r="J26" s="195"/>
      <c r="K26" s="195"/>
      <c r="L26" s="195"/>
      <c r="M26" s="195"/>
    </row>
    <row r="27" spans="1:14" s="178" customFormat="1" ht="24" customHeight="1">
      <c r="A27" s="173" t="s">
        <v>156</v>
      </c>
      <c r="B27" s="289" t="s">
        <v>466</v>
      </c>
      <c r="C27" s="224">
        <f t="shared" ref="C27:I27" si="4">SUM(C28:C31)</f>
        <v>0</v>
      </c>
      <c r="D27" s="224">
        <f t="shared" si="4"/>
        <v>0</v>
      </c>
      <c r="E27" s="224">
        <f t="shared" si="4"/>
        <v>0</v>
      </c>
      <c r="F27" s="224">
        <f t="shared" si="4"/>
        <v>0</v>
      </c>
      <c r="G27" s="224">
        <f t="shared" si="4"/>
        <v>0</v>
      </c>
      <c r="H27" s="224">
        <f t="shared" si="4"/>
        <v>0</v>
      </c>
      <c r="I27" s="224">
        <f t="shared" si="4"/>
        <v>0</v>
      </c>
      <c r="J27" s="177"/>
      <c r="K27" s="177"/>
      <c r="L27" s="177"/>
      <c r="M27" s="177"/>
    </row>
    <row r="28" spans="1:14" s="178" customFormat="1" ht="33.75" customHeight="1">
      <c r="A28" s="210" t="s">
        <v>378</v>
      </c>
      <c r="B28" s="211" t="s">
        <v>387</v>
      </c>
      <c r="C28" s="212"/>
      <c r="D28" s="213"/>
      <c r="E28" s="213"/>
      <c r="F28" s="213">
        <f>+D28-E28</f>
        <v>0</v>
      </c>
      <c r="G28" s="213"/>
      <c r="H28" s="214"/>
      <c r="I28" s="197">
        <f>C28+F28-G28-H28</f>
        <v>0</v>
      </c>
      <c r="J28" s="177"/>
      <c r="K28" s="177"/>
      <c r="L28" s="195"/>
      <c r="M28" s="177"/>
    </row>
    <row r="29" spans="1:14" s="178" customFormat="1" ht="28.5" customHeight="1">
      <c r="A29" s="192" t="s">
        <v>379</v>
      </c>
      <c r="B29" s="215" t="s">
        <v>388</v>
      </c>
      <c r="C29" s="194"/>
      <c r="D29" s="197"/>
      <c r="E29" s="197"/>
      <c r="F29" s="197">
        <f>+D29-E29</f>
        <v>0</v>
      </c>
      <c r="G29" s="216"/>
      <c r="H29" s="197"/>
      <c r="I29" s="197">
        <f>C29+F29-G29-H29</f>
        <v>0</v>
      </c>
      <c r="J29" s="177"/>
      <c r="K29" s="177"/>
      <c r="L29" s="195"/>
      <c r="M29" s="177"/>
      <c r="N29" s="177"/>
    </row>
    <row r="30" spans="1:14" s="178" customFormat="1" ht="26.25" customHeight="1">
      <c r="A30" s="192" t="s">
        <v>381</v>
      </c>
      <c r="B30" s="215" t="s">
        <v>389</v>
      </c>
      <c r="C30" s="194"/>
      <c r="D30" s="197"/>
      <c r="E30" s="197"/>
      <c r="F30" s="197">
        <f t="shared" ref="F30:F31" si="5">+D30-E30</f>
        <v>0</v>
      </c>
      <c r="G30" s="216"/>
      <c r="H30" s="197"/>
      <c r="I30" s="197">
        <v>0</v>
      </c>
      <c r="J30" s="177"/>
      <c r="K30" s="177"/>
      <c r="L30" s="195"/>
      <c r="M30" s="177"/>
    </row>
    <row r="31" spans="1:14" s="178" customFormat="1" ht="24" customHeight="1">
      <c r="A31" s="192" t="s">
        <v>382</v>
      </c>
      <c r="B31" s="215" t="s">
        <v>394</v>
      </c>
      <c r="C31" s="194"/>
      <c r="D31" s="197"/>
      <c r="E31" s="197"/>
      <c r="F31" s="197">
        <f t="shared" si="5"/>
        <v>0</v>
      </c>
      <c r="G31" s="216"/>
      <c r="H31" s="197"/>
      <c r="I31" s="197">
        <f>C31+F31-G31-H31</f>
        <v>0</v>
      </c>
      <c r="J31" s="177"/>
      <c r="K31" s="177"/>
      <c r="L31" s="195"/>
      <c r="M31" s="177"/>
    </row>
    <row r="32" spans="1:14" s="178" customFormat="1" ht="24" customHeight="1">
      <c r="A32" s="173" t="s">
        <v>157</v>
      </c>
      <c r="B32" s="289" t="s">
        <v>395</v>
      </c>
      <c r="C32" s="224">
        <f>SUM(C33:C39)</f>
        <v>0</v>
      </c>
      <c r="D32" s="224">
        <f t="shared" ref="D32:I32" si="6">SUM(D33:D39)</f>
        <v>0</v>
      </c>
      <c r="E32" s="224">
        <f t="shared" si="6"/>
        <v>0</v>
      </c>
      <c r="F32" s="224">
        <f t="shared" si="6"/>
        <v>0</v>
      </c>
      <c r="G32" s="224">
        <f t="shared" si="6"/>
        <v>0</v>
      </c>
      <c r="H32" s="224">
        <f t="shared" si="6"/>
        <v>0</v>
      </c>
      <c r="I32" s="224">
        <f t="shared" si="6"/>
        <v>0</v>
      </c>
      <c r="J32" s="177"/>
      <c r="K32" s="177"/>
      <c r="L32" s="177"/>
      <c r="M32" s="177"/>
    </row>
    <row r="33" spans="1:14" s="178" customFormat="1" ht="33.75" customHeight="1">
      <c r="A33" s="210" t="s">
        <v>390</v>
      </c>
      <c r="B33" s="211" t="s">
        <v>396</v>
      </c>
      <c r="C33" s="212"/>
      <c r="D33" s="213"/>
      <c r="E33" s="213"/>
      <c r="F33" s="213">
        <f>+D33-E33</f>
        <v>0</v>
      </c>
      <c r="G33" s="213"/>
      <c r="H33" s="214"/>
      <c r="I33" s="197">
        <f>C33+F33-G33-H33</f>
        <v>0</v>
      </c>
      <c r="J33" s="177"/>
      <c r="K33" s="177"/>
      <c r="L33" s="195"/>
      <c r="M33" s="177"/>
    </row>
    <row r="34" spans="1:14" s="178" customFormat="1" ht="24" customHeight="1">
      <c r="A34" s="192" t="s">
        <v>391</v>
      </c>
      <c r="B34" s="215" t="s">
        <v>380</v>
      </c>
      <c r="C34" s="194"/>
      <c r="D34" s="197"/>
      <c r="E34" s="197"/>
      <c r="F34" s="197">
        <f>+D34-E34</f>
        <v>0</v>
      </c>
      <c r="G34" s="216"/>
      <c r="H34" s="197"/>
      <c r="I34" s="197">
        <f>C34+F34-G34-H34</f>
        <v>0</v>
      </c>
      <c r="J34" s="177"/>
      <c r="K34" s="177"/>
      <c r="L34" s="195"/>
      <c r="M34" s="177"/>
      <c r="N34" s="177"/>
    </row>
    <row r="35" spans="1:14" s="178" customFormat="1" ht="30.75" customHeight="1">
      <c r="A35" s="192" t="s">
        <v>392</v>
      </c>
      <c r="B35" s="215" t="s">
        <v>397</v>
      </c>
      <c r="C35" s="194"/>
      <c r="D35" s="197"/>
      <c r="E35" s="197"/>
      <c r="F35" s="197">
        <f t="shared" ref="F35" si="7">+D35-E35</f>
        <v>0</v>
      </c>
      <c r="G35" s="216"/>
      <c r="H35" s="197"/>
      <c r="I35" s="197">
        <v>0</v>
      </c>
      <c r="J35" s="177"/>
      <c r="K35" s="177"/>
      <c r="L35" s="195"/>
      <c r="M35" s="177"/>
    </row>
    <row r="36" spans="1:14" s="178" customFormat="1" ht="24" customHeight="1">
      <c r="A36" s="192" t="s">
        <v>393</v>
      </c>
      <c r="B36" s="215" t="s">
        <v>398</v>
      </c>
      <c r="C36" s="194"/>
      <c r="D36" s="197"/>
      <c r="E36" s="197"/>
      <c r="F36" s="197">
        <f>+D36-E36</f>
        <v>0</v>
      </c>
      <c r="G36" s="216"/>
      <c r="H36" s="197"/>
      <c r="I36" s="197">
        <f>C36+F36-G36-H36</f>
        <v>0</v>
      </c>
      <c r="J36" s="177"/>
      <c r="K36" s="177"/>
      <c r="L36" s="195"/>
      <c r="M36" s="177"/>
      <c r="N36" s="177"/>
    </row>
    <row r="37" spans="1:14" s="178" customFormat="1" ht="30.75" customHeight="1">
      <c r="A37" s="192" t="s">
        <v>467</v>
      </c>
      <c r="B37" s="215" t="s">
        <v>399</v>
      </c>
      <c r="C37" s="194"/>
      <c r="D37" s="197"/>
      <c r="E37" s="197"/>
      <c r="F37" s="197">
        <f t="shared" ref="F37:F39" si="8">+D37-E37</f>
        <v>0</v>
      </c>
      <c r="G37" s="216"/>
      <c r="H37" s="197"/>
      <c r="I37" s="197">
        <v>0</v>
      </c>
      <c r="J37" s="177"/>
      <c r="K37" s="177"/>
      <c r="L37" s="195"/>
      <c r="M37" s="177"/>
    </row>
    <row r="38" spans="1:14" s="178" customFormat="1" ht="24" customHeight="1">
      <c r="A38" s="192" t="s">
        <v>468</v>
      </c>
      <c r="B38" s="215" t="s">
        <v>400</v>
      </c>
      <c r="C38" s="194"/>
      <c r="D38" s="197"/>
      <c r="E38" s="197"/>
      <c r="F38" s="197">
        <f t="shared" ref="F38" si="9">+D38-E38</f>
        <v>0</v>
      </c>
      <c r="G38" s="216"/>
      <c r="H38" s="197"/>
      <c r="I38" s="197">
        <f>C38+F38-G38-H38</f>
        <v>0</v>
      </c>
      <c r="J38" s="177"/>
      <c r="K38" s="177"/>
      <c r="L38" s="195"/>
      <c r="M38" s="177"/>
    </row>
    <row r="39" spans="1:14" s="178" customFormat="1" ht="24" customHeight="1">
      <c r="A39" s="192" t="s">
        <v>477</v>
      </c>
      <c r="B39" s="215" t="s">
        <v>478</v>
      </c>
      <c r="C39" s="194"/>
      <c r="D39" s="197"/>
      <c r="E39" s="197"/>
      <c r="F39" s="197">
        <f t="shared" si="8"/>
        <v>0</v>
      </c>
      <c r="G39" s="216"/>
      <c r="H39" s="197"/>
      <c r="I39" s="197">
        <f>C39+F39-G39-H39</f>
        <v>0</v>
      </c>
      <c r="J39" s="177"/>
      <c r="K39" s="177"/>
      <c r="L39" s="195"/>
      <c r="M39" s="177"/>
    </row>
    <row r="40" spans="1:14" s="178" customFormat="1" ht="24" customHeight="1">
      <c r="A40" s="173" t="s">
        <v>158</v>
      </c>
      <c r="B40" s="305" t="s">
        <v>440</v>
      </c>
      <c r="C40" s="224">
        <f>C41</f>
        <v>0</v>
      </c>
      <c r="D40" s="224">
        <f t="shared" ref="D40:I40" si="10">D41</f>
        <v>0</v>
      </c>
      <c r="E40" s="224">
        <f t="shared" si="10"/>
        <v>0</v>
      </c>
      <c r="F40" s="224">
        <f t="shared" si="10"/>
        <v>0</v>
      </c>
      <c r="G40" s="224">
        <f t="shared" si="10"/>
        <v>0</v>
      </c>
      <c r="H40" s="224">
        <f t="shared" si="10"/>
        <v>0</v>
      </c>
      <c r="I40" s="224">
        <f t="shared" si="10"/>
        <v>0</v>
      </c>
      <c r="J40" s="177"/>
      <c r="K40" s="177"/>
      <c r="L40" s="177"/>
      <c r="M40" s="177"/>
    </row>
    <row r="41" spans="1:14" s="178" customFormat="1" ht="24" customHeight="1">
      <c r="A41" s="220" t="s">
        <v>401</v>
      </c>
      <c r="B41" s="221" t="s">
        <v>383</v>
      </c>
      <c r="C41" s="222"/>
      <c r="D41" s="223"/>
      <c r="E41" s="223"/>
      <c r="F41" s="223">
        <f>D41-E41</f>
        <v>0</v>
      </c>
      <c r="G41" s="216"/>
      <c r="H41" s="197"/>
      <c r="I41" s="223">
        <f>C41+D41-E41-G41-H41</f>
        <v>0</v>
      </c>
      <c r="J41" s="177"/>
      <c r="K41" s="177"/>
      <c r="L41" s="195"/>
      <c r="M41" s="177"/>
    </row>
    <row r="42" spans="1:14" s="178" customFormat="1" ht="24" customHeight="1">
      <c r="A42" s="207" t="s">
        <v>159</v>
      </c>
      <c r="B42" s="219" t="s">
        <v>461</v>
      </c>
      <c r="C42" s="224">
        <f>SUM(C43:C53)</f>
        <v>0</v>
      </c>
      <c r="D42" s="225">
        <f>SUM(D43:D53)</f>
        <v>0</v>
      </c>
      <c r="E42" s="225">
        <f>SUM(E43:E53)</f>
        <v>0</v>
      </c>
      <c r="F42" s="225">
        <f>SUM(F43:F53)</f>
        <v>0</v>
      </c>
      <c r="G42" s="225"/>
      <c r="H42" s="225"/>
      <c r="I42" s="225">
        <f>SUM(I43:I53)</f>
        <v>0</v>
      </c>
      <c r="J42" s="177"/>
      <c r="K42" s="177"/>
      <c r="L42" s="177"/>
      <c r="M42" s="177"/>
    </row>
    <row r="43" spans="1:14" s="178" customFormat="1" ht="21.75" customHeight="1">
      <c r="A43" s="210"/>
      <c r="B43" s="226"/>
      <c r="C43" s="212"/>
      <c r="D43" s="213"/>
      <c r="E43" s="213"/>
      <c r="F43" s="213">
        <f t="shared" ref="F43:F48" si="11">D43-E43</f>
        <v>0</v>
      </c>
      <c r="G43" s="213"/>
      <c r="H43" s="213"/>
      <c r="I43" s="213">
        <f t="shared" ref="I43:I53" si="12">C43+F43-H43</f>
        <v>0</v>
      </c>
      <c r="J43" s="177"/>
      <c r="K43" s="177"/>
      <c r="L43" s="177"/>
      <c r="M43" s="177"/>
    </row>
    <row r="44" spans="1:14" s="178" customFormat="1" ht="21.75" customHeight="1">
      <c r="A44" s="192"/>
      <c r="B44" s="215"/>
      <c r="C44" s="194"/>
      <c r="D44" s="197"/>
      <c r="E44" s="197"/>
      <c r="F44" s="197">
        <f t="shared" si="11"/>
        <v>0</v>
      </c>
      <c r="G44" s="197"/>
      <c r="H44" s="197"/>
      <c r="I44" s="197">
        <f t="shared" si="12"/>
        <v>0</v>
      </c>
      <c r="J44" s="177"/>
      <c r="K44" s="177"/>
      <c r="L44" s="177"/>
      <c r="M44" s="177"/>
    </row>
    <row r="45" spans="1:14" s="178" customFormat="1" ht="21.75" customHeight="1">
      <c r="A45" s="192"/>
      <c r="B45" s="215"/>
      <c r="C45" s="194"/>
      <c r="D45" s="197"/>
      <c r="E45" s="197"/>
      <c r="F45" s="197">
        <f>D45-E45</f>
        <v>0</v>
      </c>
      <c r="G45" s="197"/>
      <c r="H45" s="197"/>
      <c r="I45" s="197">
        <f t="shared" si="12"/>
        <v>0</v>
      </c>
      <c r="J45" s="177"/>
      <c r="K45" s="177"/>
      <c r="L45" s="177"/>
      <c r="M45" s="177"/>
    </row>
    <row r="46" spans="1:14" s="178" customFormat="1" ht="21.75" customHeight="1">
      <c r="A46" s="192"/>
      <c r="B46" s="215"/>
      <c r="C46" s="194"/>
      <c r="D46" s="197"/>
      <c r="E46" s="197"/>
      <c r="F46" s="197">
        <f>D46-E46</f>
        <v>0</v>
      </c>
      <c r="G46" s="197"/>
      <c r="H46" s="197"/>
      <c r="I46" s="197">
        <f t="shared" si="12"/>
        <v>0</v>
      </c>
      <c r="J46" s="177"/>
      <c r="K46" s="177"/>
      <c r="L46" s="177"/>
      <c r="M46" s="177"/>
    </row>
    <row r="47" spans="1:14" s="178" customFormat="1" ht="21.75" customHeight="1">
      <c r="A47" s="192"/>
      <c r="B47" s="215"/>
      <c r="C47" s="194"/>
      <c r="D47" s="197"/>
      <c r="E47" s="197"/>
      <c r="F47" s="197">
        <f>D47-E47</f>
        <v>0</v>
      </c>
      <c r="G47" s="197"/>
      <c r="H47" s="197"/>
      <c r="I47" s="197">
        <f t="shared" si="12"/>
        <v>0</v>
      </c>
      <c r="J47" s="177"/>
      <c r="K47" s="177"/>
      <c r="L47" s="177"/>
      <c r="M47" s="177"/>
    </row>
    <row r="48" spans="1:14" s="178" customFormat="1" ht="21.75" customHeight="1">
      <c r="A48" s="192"/>
      <c r="B48" s="215"/>
      <c r="C48" s="194"/>
      <c r="D48" s="197"/>
      <c r="E48" s="197"/>
      <c r="F48" s="197">
        <f t="shared" si="11"/>
        <v>0</v>
      </c>
      <c r="G48" s="197"/>
      <c r="H48" s="197"/>
      <c r="I48" s="197">
        <f t="shared" si="12"/>
        <v>0</v>
      </c>
      <c r="J48" s="177"/>
      <c r="K48" s="177"/>
      <c r="L48" s="177"/>
      <c r="M48" s="177"/>
    </row>
    <row r="49" spans="1:14" s="178" customFormat="1" ht="21.75" customHeight="1">
      <c r="A49" s="192"/>
      <c r="B49" s="215"/>
      <c r="C49" s="194"/>
      <c r="D49" s="197"/>
      <c r="E49" s="197"/>
      <c r="F49" s="197">
        <f>D49-E49</f>
        <v>0</v>
      </c>
      <c r="G49" s="197"/>
      <c r="H49" s="197"/>
      <c r="I49" s="197">
        <f t="shared" si="12"/>
        <v>0</v>
      </c>
      <c r="J49" s="177"/>
      <c r="K49" s="177"/>
      <c r="L49" s="177"/>
      <c r="M49" s="177"/>
    </row>
    <row r="50" spans="1:14" s="178" customFormat="1" ht="21.75" customHeight="1">
      <c r="A50" s="205"/>
      <c r="B50" s="227"/>
      <c r="C50" s="218"/>
      <c r="D50" s="206"/>
      <c r="E50" s="206"/>
      <c r="F50" s="206">
        <f>D50-E50</f>
        <v>0</v>
      </c>
      <c r="G50" s="206"/>
      <c r="H50" s="197"/>
      <c r="I50" s="206">
        <f t="shared" si="12"/>
        <v>0</v>
      </c>
      <c r="J50" s="177"/>
      <c r="K50" s="177"/>
      <c r="L50" s="177"/>
      <c r="M50" s="177"/>
    </row>
    <row r="51" spans="1:14" s="178" customFormat="1" ht="21.75" customHeight="1">
      <c r="A51" s="205"/>
      <c r="B51" s="227"/>
      <c r="C51" s="218"/>
      <c r="D51" s="206"/>
      <c r="E51" s="206"/>
      <c r="F51" s="206">
        <f>D51-E51</f>
        <v>0</v>
      </c>
      <c r="G51" s="206"/>
      <c r="H51" s="197"/>
      <c r="I51" s="206">
        <f t="shared" si="12"/>
        <v>0</v>
      </c>
      <c r="J51" s="177"/>
      <c r="K51" s="177"/>
      <c r="L51" s="177"/>
      <c r="M51" s="177"/>
    </row>
    <row r="52" spans="1:14" s="178" customFormat="1" ht="21.75" customHeight="1">
      <c r="A52" s="205"/>
      <c r="B52" s="227"/>
      <c r="C52" s="218"/>
      <c r="D52" s="206"/>
      <c r="E52" s="206"/>
      <c r="F52" s="206">
        <f>D52-E52</f>
        <v>0</v>
      </c>
      <c r="G52" s="206"/>
      <c r="H52" s="197"/>
      <c r="I52" s="206">
        <f t="shared" si="12"/>
        <v>0</v>
      </c>
      <c r="J52" s="177"/>
      <c r="K52" s="177"/>
      <c r="L52" s="177"/>
      <c r="M52" s="177"/>
    </row>
    <row r="53" spans="1:14" s="178" customFormat="1" ht="21.75" customHeight="1">
      <c r="A53" s="205"/>
      <c r="B53" s="227"/>
      <c r="C53" s="218"/>
      <c r="D53" s="218"/>
      <c r="E53" s="206"/>
      <c r="F53" s="206">
        <f>D53-E53</f>
        <v>0</v>
      </c>
      <c r="G53" s="206"/>
      <c r="H53" s="197"/>
      <c r="I53" s="206">
        <f t="shared" si="12"/>
        <v>0</v>
      </c>
      <c r="J53" s="177"/>
      <c r="K53" s="177"/>
      <c r="L53" s="177"/>
      <c r="M53" s="177"/>
    </row>
    <row r="54" spans="1:14" s="196" customFormat="1" ht="24" customHeight="1">
      <c r="A54" s="207" t="s">
        <v>160</v>
      </c>
      <c r="B54" s="219" t="s">
        <v>442</v>
      </c>
      <c r="C54" s="209">
        <f>SUM(C55:C71)</f>
        <v>0</v>
      </c>
      <c r="D54" s="225">
        <f>SUM(D55:D75)/2</f>
        <v>0</v>
      </c>
      <c r="E54" s="225">
        <f>SUM(E55:E71)</f>
        <v>0</v>
      </c>
      <c r="F54" s="225">
        <f>SUM(F55:F71)</f>
        <v>0</v>
      </c>
      <c r="G54" s="303"/>
      <c r="H54" s="407"/>
      <c r="I54" s="225">
        <f>SUM(I55:I71)</f>
        <v>0</v>
      </c>
      <c r="J54" s="190"/>
      <c r="K54" s="190"/>
      <c r="L54" s="195"/>
      <c r="M54" s="195"/>
    </row>
    <row r="55" spans="1:14" s="191" customFormat="1" ht="24" customHeight="1">
      <c r="A55" s="228"/>
      <c r="B55" s="229" t="s">
        <v>443</v>
      </c>
      <c r="C55" s="230"/>
      <c r="D55" s="231">
        <f>SUM(D56:D59)</f>
        <v>0</v>
      </c>
      <c r="E55" s="232"/>
      <c r="F55" s="232">
        <f>D55-E55</f>
        <v>0</v>
      </c>
      <c r="G55" s="304"/>
      <c r="H55" s="408"/>
      <c r="I55" s="232">
        <f>F55+C55</f>
        <v>0</v>
      </c>
      <c r="J55" s="195"/>
      <c r="K55" s="195"/>
      <c r="L55" s="190"/>
      <c r="M55" s="190"/>
    </row>
    <row r="56" spans="1:14" s="196" customFormat="1" ht="24" customHeight="1">
      <c r="A56" s="233"/>
      <c r="B56" s="211" t="s">
        <v>444</v>
      </c>
      <c r="C56" s="399"/>
      <c r="D56" s="234"/>
      <c r="E56" s="400"/>
      <c r="F56" s="401"/>
      <c r="G56" s="290"/>
      <c r="H56" s="408"/>
      <c r="I56" s="401"/>
      <c r="J56" s="195"/>
      <c r="K56" s="195"/>
      <c r="L56" s="195"/>
      <c r="M56" s="195"/>
      <c r="N56" s="195"/>
    </row>
    <row r="57" spans="1:14" s="196" customFormat="1" ht="24" customHeight="1">
      <c r="A57" s="199"/>
      <c r="B57" s="235" t="s">
        <v>445</v>
      </c>
      <c r="C57" s="399"/>
      <c r="D57" s="236"/>
      <c r="E57" s="400"/>
      <c r="F57" s="401"/>
      <c r="G57" s="290"/>
      <c r="H57" s="408"/>
      <c r="I57" s="401"/>
      <c r="J57" s="195"/>
      <c r="K57" s="195"/>
      <c r="L57" s="195"/>
      <c r="M57" s="195"/>
      <c r="N57" s="195"/>
    </row>
    <row r="58" spans="1:14" s="196" customFormat="1" ht="24" customHeight="1">
      <c r="A58" s="199"/>
      <c r="B58" s="235" t="s">
        <v>446</v>
      </c>
      <c r="C58" s="399"/>
      <c r="D58" s="236"/>
      <c r="E58" s="400"/>
      <c r="F58" s="401"/>
      <c r="G58" s="290"/>
      <c r="H58" s="408"/>
      <c r="I58" s="401"/>
      <c r="J58" s="195"/>
      <c r="K58" s="195"/>
      <c r="L58" s="195"/>
      <c r="M58" s="195"/>
      <c r="N58" s="195"/>
    </row>
    <row r="59" spans="1:14" s="196" customFormat="1">
      <c r="A59" s="237"/>
      <c r="B59" s="217" t="s">
        <v>447</v>
      </c>
      <c r="C59" s="399"/>
      <c r="D59" s="238"/>
      <c r="E59" s="400"/>
      <c r="F59" s="401"/>
      <c r="G59" s="290"/>
      <c r="H59" s="408"/>
      <c r="I59" s="401"/>
      <c r="J59" s="195"/>
      <c r="K59" s="195"/>
      <c r="L59" s="195"/>
      <c r="M59" s="195"/>
    </row>
    <row r="60" spans="1:14" s="196" customFormat="1" ht="24" customHeight="1">
      <c r="A60" s="228"/>
      <c r="B60" s="229" t="s">
        <v>448</v>
      </c>
      <c r="C60" s="230"/>
      <c r="D60" s="231">
        <f>SUM(D61:D64)</f>
        <v>0</v>
      </c>
      <c r="E60" s="232"/>
      <c r="F60" s="232">
        <f>D60-E60</f>
        <v>0</v>
      </c>
      <c r="G60" s="291"/>
      <c r="H60" s="408"/>
      <c r="I60" s="232">
        <f>F60+C60</f>
        <v>0</v>
      </c>
      <c r="J60" s="195"/>
      <c r="K60" s="195"/>
      <c r="L60" s="195"/>
      <c r="M60" s="195"/>
    </row>
    <row r="61" spans="1:14" s="196" customFormat="1" ht="33" customHeight="1">
      <c r="A61" s="233"/>
      <c r="B61" s="211" t="s">
        <v>444</v>
      </c>
      <c r="C61" s="396"/>
      <c r="D61" s="234"/>
      <c r="E61" s="396"/>
      <c r="F61" s="396"/>
      <c r="G61" s="290"/>
      <c r="H61" s="408"/>
      <c r="I61" s="402"/>
      <c r="J61" s="195"/>
      <c r="K61" s="195"/>
      <c r="L61" s="195"/>
      <c r="M61" s="195"/>
    </row>
    <row r="62" spans="1:14" s="196" customFormat="1" ht="24" customHeight="1">
      <c r="A62" s="199"/>
      <c r="B62" s="235" t="s">
        <v>445</v>
      </c>
      <c r="C62" s="397"/>
      <c r="D62" s="236"/>
      <c r="E62" s="397"/>
      <c r="F62" s="397"/>
      <c r="G62" s="290"/>
      <c r="H62" s="408"/>
      <c r="I62" s="401"/>
      <c r="J62" s="195"/>
      <c r="K62" s="195"/>
      <c r="L62" s="195"/>
      <c r="M62" s="195"/>
    </row>
    <row r="63" spans="1:14" s="196" customFormat="1" ht="24" customHeight="1">
      <c r="A63" s="199"/>
      <c r="B63" s="235" t="s">
        <v>449</v>
      </c>
      <c r="C63" s="397"/>
      <c r="D63" s="236"/>
      <c r="E63" s="397"/>
      <c r="F63" s="397"/>
      <c r="G63" s="290"/>
      <c r="H63" s="408"/>
      <c r="I63" s="401"/>
      <c r="J63" s="195"/>
      <c r="K63" s="195"/>
      <c r="L63" s="195"/>
      <c r="M63" s="195"/>
    </row>
    <row r="64" spans="1:14" s="196" customFormat="1" ht="24" customHeight="1">
      <c r="A64" s="239"/>
      <c r="B64" s="240" t="s">
        <v>450</v>
      </c>
      <c r="C64" s="398"/>
      <c r="D64" s="241"/>
      <c r="E64" s="398"/>
      <c r="F64" s="398"/>
      <c r="G64" s="290"/>
      <c r="H64" s="408"/>
      <c r="I64" s="403"/>
      <c r="J64" s="195"/>
      <c r="K64" s="195"/>
      <c r="L64" s="195"/>
      <c r="M64" s="195"/>
    </row>
    <row r="65" spans="1:13" s="196" customFormat="1" ht="24" customHeight="1">
      <c r="A65" s="228"/>
      <c r="B65" s="242" t="s">
        <v>451</v>
      </c>
      <c r="C65" s="230"/>
      <c r="D65" s="231">
        <f>SUM(D66:D70)</f>
        <v>0</v>
      </c>
      <c r="E65" s="232"/>
      <c r="F65" s="232">
        <f>D65-E65</f>
        <v>0</v>
      </c>
      <c r="G65" s="292"/>
      <c r="H65" s="408"/>
      <c r="I65" s="232">
        <f>F65+C65</f>
        <v>0</v>
      </c>
      <c r="J65" s="195"/>
      <c r="K65" s="195"/>
      <c r="L65" s="195"/>
      <c r="M65" s="195"/>
    </row>
    <row r="66" spans="1:13" s="196" customFormat="1" ht="24" customHeight="1">
      <c r="A66" s="239"/>
      <c r="B66" s="211" t="s">
        <v>444</v>
      </c>
      <c r="C66" s="399"/>
      <c r="D66" s="241"/>
      <c r="E66" s="400"/>
      <c r="F66" s="401"/>
      <c r="G66" s="290"/>
      <c r="H66" s="408"/>
      <c r="I66" s="401"/>
      <c r="J66" s="195"/>
      <c r="K66" s="195"/>
      <c r="L66" s="195"/>
      <c r="M66" s="195"/>
    </row>
    <row r="67" spans="1:13" s="196" customFormat="1" ht="24" customHeight="1">
      <c r="A67" s="237"/>
      <c r="B67" s="235" t="s">
        <v>445</v>
      </c>
      <c r="C67" s="399"/>
      <c r="D67" s="238"/>
      <c r="E67" s="400"/>
      <c r="F67" s="401"/>
      <c r="G67" s="290"/>
      <c r="H67" s="408"/>
      <c r="I67" s="401"/>
      <c r="J67" s="195"/>
      <c r="K67" s="195"/>
      <c r="L67" s="195"/>
      <c r="M67" s="195"/>
    </row>
    <row r="68" spans="1:13" s="196" customFormat="1" ht="24" customHeight="1">
      <c r="A68" s="237"/>
      <c r="B68" s="235" t="s">
        <v>452</v>
      </c>
      <c r="C68" s="399"/>
      <c r="D68" s="238"/>
      <c r="E68" s="400"/>
      <c r="F68" s="401"/>
      <c r="G68" s="290"/>
      <c r="H68" s="408"/>
      <c r="I68" s="401"/>
      <c r="J68" s="195"/>
      <c r="K68" s="195"/>
      <c r="L68" s="195"/>
      <c r="M68" s="195"/>
    </row>
    <row r="69" spans="1:13" s="196" customFormat="1" ht="24" customHeight="1">
      <c r="A69" s="237"/>
      <c r="B69" s="235" t="s">
        <v>453</v>
      </c>
      <c r="C69" s="399"/>
      <c r="D69" s="236"/>
      <c r="E69" s="400"/>
      <c r="F69" s="401"/>
      <c r="G69" s="290"/>
      <c r="H69" s="408"/>
      <c r="I69" s="401"/>
      <c r="J69" s="195"/>
      <c r="K69" s="195"/>
      <c r="L69" s="195"/>
      <c r="M69" s="195"/>
    </row>
    <row r="70" spans="1:13" s="196" customFormat="1" ht="24" hidden="1" customHeight="1">
      <c r="A70" s="237"/>
      <c r="B70" s="217"/>
      <c r="C70" s="399"/>
      <c r="D70" s="238"/>
      <c r="E70" s="400"/>
      <c r="F70" s="401"/>
      <c r="G70" s="290"/>
      <c r="H70" s="408"/>
      <c r="I70" s="401"/>
      <c r="J70" s="195"/>
      <c r="K70" s="195"/>
      <c r="L70" s="195"/>
      <c r="M70" s="195"/>
    </row>
    <row r="71" spans="1:13" s="196" customFormat="1" ht="24" customHeight="1">
      <c r="A71" s="243"/>
      <c r="B71" s="244" t="s">
        <v>454</v>
      </c>
      <c r="C71" s="230"/>
      <c r="D71" s="231">
        <f>SUM(D72:D75)</f>
        <v>0</v>
      </c>
      <c r="E71" s="232">
        <v>0</v>
      </c>
      <c r="F71" s="232">
        <f>D71-E71</f>
        <v>0</v>
      </c>
      <c r="G71" s="292"/>
      <c r="H71" s="409"/>
      <c r="I71" s="232">
        <f>F71+C71</f>
        <v>0</v>
      </c>
      <c r="J71" s="195"/>
      <c r="K71" s="195"/>
      <c r="L71" s="195"/>
      <c r="M71" s="195"/>
    </row>
    <row r="72" spans="1:13" s="196" customFormat="1" ht="24" customHeight="1">
      <c r="A72" s="245"/>
      <c r="B72" s="235" t="s">
        <v>444</v>
      </c>
      <c r="C72" s="390"/>
      <c r="D72" s="234"/>
      <c r="E72" s="293"/>
      <c r="F72" s="293"/>
      <c r="G72" s="293"/>
      <c r="H72" s="300"/>
      <c r="I72" s="293"/>
      <c r="J72" s="195"/>
      <c r="K72" s="195"/>
      <c r="L72" s="195"/>
      <c r="M72" s="195"/>
    </row>
    <row r="73" spans="1:13" s="196" customFormat="1" ht="24" customHeight="1">
      <c r="A73" s="220"/>
      <c r="B73" s="235" t="s">
        <v>445</v>
      </c>
      <c r="C73" s="391"/>
      <c r="D73" s="197"/>
      <c r="E73" s="294"/>
      <c r="F73" s="294"/>
      <c r="G73" s="294"/>
      <c r="H73" s="301"/>
      <c r="I73" s="294"/>
      <c r="J73" s="195"/>
      <c r="K73" s="195"/>
      <c r="L73" s="195"/>
      <c r="M73" s="195"/>
    </row>
    <row r="74" spans="1:13" s="196" customFormat="1" ht="24" customHeight="1">
      <c r="A74" s="220"/>
      <c r="B74" s="235" t="s">
        <v>452</v>
      </c>
      <c r="C74" s="391"/>
      <c r="D74" s="197"/>
      <c r="E74" s="294"/>
      <c r="F74" s="294"/>
      <c r="G74" s="294"/>
      <c r="H74" s="301"/>
      <c r="I74" s="294"/>
      <c r="J74" s="195"/>
      <c r="K74" s="195"/>
      <c r="L74" s="195"/>
      <c r="M74" s="195"/>
    </row>
    <row r="75" spans="1:13" s="196" customFormat="1" ht="24" customHeight="1">
      <c r="A75" s="247"/>
      <c r="B75" s="235" t="s">
        <v>453</v>
      </c>
      <c r="C75" s="392"/>
      <c r="D75" s="248"/>
      <c r="E75" s="295"/>
      <c r="F75" s="295"/>
      <c r="G75" s="295"/>
      <c r="H75" s="302"/>
      <c r="I75" s="295"/>
      <c r="J75" s="195"/>
      <c r="K75" s="195"/>
      <c r="L75" s="195"/>
      <c r="M75" s="195"/>
    </row>
    <row r="76" spans="1:13" s="196" customFormat="1" ht="35.25" customHeight="1">
      <c r="A76" s="244" t="s">
        <v>441</v>
      </c>
      <c r="B76" s="208" t="s">
        <v>455</v>
      </c>
      <c r="C76" s="249">
        <f>SUM(C77:C80)</f>
        <v>0</v>
      </c>
      <c r="D76" s="249">
        <f>SUM(D77:D80)</f>
        <v>0</v>
      </c>
      <c r="E76" s="250">
        <f>E13+E21</f>
        <v>0</v>
      </c>
      <c r="F76" s="250">
        <f>D76-E76</f>
        <v>0</v>
      </c>
      <c r="G76" s="296"/>
      <c r="H76" s="174"/>
      <c r="I76" s="250">
        <f>C76+F76</f>
        <v>0</v>
      </c>
      <c r="J76" s="170"/>
      <c r="K76" s="170"/>
      <c r="L76" s="195"/>
      <c r="M76" s="195"/>
    </row>
    <row r="77" spans="1:13" s="196" customFormat="1" ht="35.25" customHeight="1">
      <c r="A77" s="251"/>
      <c r="B77" s="252" t="s">
        <v>456</v>
      </c>
      <c r="C77" s="253"/>
      <c r="D77" s="254">
        <f>D13+D21</f>
        <v>0</v>
      </c>
      <c r="E77" s="255"/>
      <c r="F77" s="255"/>
      <c r="G77" s="297"/>
      <c r="H77" s="256"/>
      <c r="I77" s="255"/>
      <c r="J77" s="170"/>
      <c r="K77" s="170"/>
      <c r="L77" s="195"/>
      <c r="M77" s="195"/>
    </row>
    <row r="78" spans="1:13" s="196" customFormat="1" ht="35.25" customHeight="1">
      <c r="A78" s="200"/>
      <c r="B78" s="193" t="s">
        <v>469</v>
      </c>
      <c r="C78" s="257"/>
      <c r="D78" s="258">
        <f>G27</f>
        <v>0</v>
      </c>
      <c r="E78" s="259"/>
      <c r="F78" s="259"/>
      <c r="G78" s="298"/>
      <c r="H78" s="260"/>
      <c r="I78" s="259"/>
      <c r="J78" s="170"/>
      <c r="K78" s="170"/>
      <c r="L78" s="195"/>
      <c r="M78" s="195"/>
    </row>
    <row r="79" spans="1:13" s="196" customFormat="1" ht="35.25" customHeight="1">
      <c r="A79" s="200"/>
      <c r="B79" s="193" t="s">
        <v>470</v>
      </c>
      <c r="C79" s="257"/>
      <c r="D79" s="258">
        <f>G32</f>
        <v>0</v>
      </c>
      <c r="E79" s="259"/>
      <c r="F79" s="259"/>
      <c r="G79" s="298"/>
      <c r="H79" s="260"/>
      <c r="I79" s="259"/>
      <c r="J79" s="170"/>
      <c r="K79" s="170"/>
      <c r="L79" s="195"/>
      <c r="M79" s="195"/>
    </row>
    <row r="80" spans="1:13" s="196" customFormat="1" ht="35.25" customHeight="1">
      <c r="A80" s="261"/>
      <c r="B80" s="262" t="s">
        <v>457</v>
      </c>
      <c r="C80" s="263"/>
      <c r="D80" s="264">
        <f>G40</f>
        <v>0</v>
      </c>
      <c r="E80" s="265"/>
      <c r="F80" s="265"/>
      <c r="G80" s="299"/>
      <c r="H80" s="266"/>
      <c r="I80" s="265"/>
      <c r="J80" s="170"/>
      <c r="K80" s="170"/>
      <c r="L80" s="195"/>
      <c r="M80" s="195"/>
    </row>
    <row r="81" spans="1:14" s="196" customFormat="1" ht="35.25" customHeight="1">
      <c r="A81" s="267"/>
      <c r="B81" s="268"/>
      <c r="C81" s="269"/>
      <c r="D81" s="187"/>
      <c r="E81" s="187"/>
      <c r="F81" s="187"/>
      <c r="G81" s="187"/>
      <c r="H81" s="188"/>
      <c r="I81" s="187"/>
      <c r="J81" s="170"/>
      <c r="K81" s="170"/>
      <c r="L81" s="195"/>
      <c r="M81" s="195"/>
    </row>
    <row r="82" spans="1:14" ht="19.5">
      <c r="A82" s="270"/>
      <c r="B82" s="271"/>
      <c r="C82" s="271"/>
      <c r="D82" s="272"/>
      <c r="E82" s="272"/>
      <c r="F82" s="271"/>
      <c r="G82" s="273" t="s">
        <v>462</v>
      </c>
      <c r="H82" s="162"/>
      <c r="I82" s="274"/>
      <c r="J82" s="272"/>
      <c r="K82" s="272"/>
    </row>
    <row r="83" spans="1:14" s="271" customFormat="1" ht="18.75">
      <c r="A83" s="270"/>
      <c r="B83" s="275" t="s">
        <v>458</v>
      </c>
      <c r="D83" s="272"/>
      <c r="E83" s="272"/>
      <c r="G83" s="276" t="s">
        <v>416</v>
      </c>
      <c r="H83" s="164"/>
      <c r="I83" s="277"/>
      <c r="J83" s="272"/>
      <c r="K83" s="272"/>
      <c r="L83" s="272"/>
      <c r="M83" s="272"/>
    </row>
    <row r="84" spans="1:14" s="271" customFormat="1" ht="18.75">
      <c r="A84" s="278"/>
      <c r="B84" s="282" t="s">
        <v>463</v>
      </c>
      <c r="C84" s="168"/>
      <c r="D84" s="170"/>
      <c r="E84" s="170"/>
      <c r="F84" s="395" t="s">
        <v>418</v>
      </c>
      <c r="G84" s="395"/>
      <c r="H84" s="395"/>
      <c r="I84" s="170"/>
      <c r="J84" s="170"/>
      <c r="K84" s="170"/>
      <c r="L84" s="272"/>
      <c r="M84" s="272"/>
    </row>
    <row r="85" spans="1:14">
      <c r="D85" s="170"/>
      <c r="E85" s="170"/>
      <c r="F85" s="170"/>
      <c r="G85" s="170"/>
      <c r="I85" s="170"/>
    </row>
    <row r="86" spans="1:14" ht="13.5" customHeight="1">
      <c r="D86" s="170"/>
      <c r="E86" s="170"/>
      <c r="F86" s="170"/>
      <c r="G86" s="170"/>
      <c r="I86" s="170"/>
    </row>
    <row r="87" spans="1:14" s="170" customFormat="1" ht="6.75" hidden="1" customHeight="1">
      <c r="A87" s="278"/>
      <c r="B87" s="168"/>
      <c r="C87" s="168"/>
      <c r="H87" s="168"/>
      <c r="N87" s="168"/>
    </row>
    <row r="88" spans="1:14" s="170" customFormat="1">
      <c r="A88" s="278"/>
      <c r="B88" s="279"/>
      <c r="C88" s="168"/>
      <c r="G88" s="279"/>
      <c r="H88" s="168"/>
      <c r="N88" s="168"/>
    </row>
    <row r="89" spans="1:14" s="170" customFormat="1">
      <c r="A89" s="278"/>
      <c r="B89" s="168"/>
      <c r="C89" s="168"/>
      <c r="H89" s="168"/>
      <c r="N89" s="168"/>
    </row>
    <row r="90" spans="1:14" s="170" customFormat="1">
      <c r="A90" s="278"/>
      <c r="B90" s="168"/>
      <c r="C90" s="168"/>
      <c r="H90" s="168"/>
      <c r="N90" s="168"/>
    </row>
    <row r="91" spans="1:14" s="170" customFormat="1" ht="18.75">
      <c r="A91" s="278"/>
      <c r="B91" s="275"/>
      <c r="C91" s="168"/>
      <c r="G91" s="276"/>
      <c r="H91" s="168"/>
      <c r="N91" s="168"/>
    </row>
    <row r="92" spans="1:14" s="170" customFormat="1" ht="146.25" customHeight="1">
      <c r="A92" s="280" t="s">
        <v>459</v>
      </c>
      <c r="B92" s="168"/>
      <c r="C92" s="168"/>
      <c r="D92" s="168"/>
      <c r="E92" s="168"/>
      <c r="F92" s="168"/>
      <c r="G92" s="168"/>
      <c r="H92" s="168"/>
      <c r="I92" s="168"/>
      <c r="N92" s="168"/>
    </row>
    <row r="93" spans="1:14" s="170" customFormat="1">
      <c r="A93" s="281" t="s">
        <v>460</v>
      </c>
      <c r="B93" s="168"/>
      <c r="C93" s="168"/>
      <c r="D93" s="168"/>
      <c r="E93" s="168"/>
      <c r="F93" s="168"/>
      <c r="G93" s="168"/>
      <c r="H93" s="168"/>
      <c r="I93" s="168"/>
      <c r="N93" s="168"/>
    </row>
    <row r="94" spans="1:14" s="170" customFormat="1">
      <c r="A94" s="281" t="s">
        <v>471</v>
      </c>
      <c r="B94" s="168"/>
      <c r="C94" s="168"/>
      <c r="D94" s="168"/>
      <c r="E94" s="168"/>
      <c r="F94" s="168"/>
      <c r="G94" s="168"/>
      <c r="H94" s="168"/>
      <c r="I94" s="168"/>
      <c r="N94" s="168"/>
    </row>
    <row r="95" spans="1:14" s="170" customFormat="1">
      <c r="A95" s="281"/>
      <c r="B95" s="168"/>
      <c r="C95" s="168"/>
      <c r="D95" s="168"/>
      <c r="E95" s="168"/>
      <c r="F95" s="168"/>
      <c r="G95" s="168"/>
      <c r="H95" s="168"/>
      <c r="I95" s="168"/>
      <c r="N95" s="168"/>
    </row>
    <row r="96" spans="1:14" s="170" customFormat="1">
      <c r="A96" s="281"/>
      <c r="B96" s="168"/>
      <c r="C96" s="168"/>
      <c r="D96" s="168"/>
      <c r="E96" s="168"/>
      <c r="F96" s="168"/>
      <c r="G96" s="168"/>
      <c r="H96" s="168"/>
      <c r="I96" s="168"/>
      <c r="N96" s="168"/>
    </row>
  </sheetData>
  <mergeCells count="22">
    <mergeCell ref="I66:I70"/>
    <mergeCell ref="I61:I64"/>
    <mergeCell ref="E1:I1"/>
    <mergeCell ref="E2:I2"/>
    <mergeCell ref="A4:I4"/>
    <mergeCell ref="A5:I5"/>
    <mergeCell ref="H54:H71"/>
    <mergeCell ref="C56:C59"/>
    <mergeCell ref="E56:E59"/>
    <mergeCell ref="F56:F59"/>
    <mergeCell ref="I56:I59"/>
    <mergeCell ref="C72:C75"/>
    <mergeCell ref="A1:B1"/>
    <mergeCell ref="A2:B2"/>
    <mergeCell ref="A3:B3"/>
    <mergeCell ref="F84:H84"/>
    <mergeCell ref="C61:C64"/>
    <mergeCell ref="E61:E64"/>
    <mergeCell ref="F61:F64"/>
    <mergeCell ref="C66:C70"/>
    <mergeCell ref="E66:E70"/>
    <mergeCell ref="F66:F70"/>
  </mergeCells>
  <printOptions horizontalCentered="1"/>
  <pageMargins left="0" right="0" top="0.25" bottom="0.5" header="0.35433070866141703" footer="0.23622047244094499"/>
  <pageSetup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C1" sqref="C1"/>
    </sheetView>
  </sheetViews>
  <sheetFormatPr defaultRowHeight="15"/>
  <cols>
    <col min="1" max="1" width="9.140625" style="167"/>
    <col min="2" max="2" width="56.28515625" style="166" customWidth="1"/>
    <col min="3" max="3" width="29.42578125" style="308" customWidth="1"/>
    <col min="4" max="4" width="7.85546875" style="167" customWidth="1"/>
    <col min="5" max="6" width="9.140625" style="167" hidden="1" customWidth="1"/>
    <col min="7" max="257" width="9.140625" style="167"/>
    <col min="258" max="258" width="51.140625" style="167" customWidth="1"/>
    <col min="259" max="259" width="19" style="167" customWidth="1"/>
    <col min="260" max="513" width="9.140625" style="167"/>
    <col min="514" max="514" width="51.140625" style="167" customWidth="1"/>
    <col min="515" max="515" width="19" style="167" customWidth="1"/>
    <col min="516" max="769" width="9.140625" style="167"/>
    <col min="770" max="770" width="51.140625" style="167" customWidth="1"/>
    <col min="771" max="771" width="19" style="167" customWidth="1"/>
    <col min="772" max="1025" width="9.140625" style="167"/>
    <col min="1026" max="1026" width="51.140625" style="167" customWidth="1"/>
    <col min="1027" max="1027" width="19" style="167" customWidth="1"/>
    <col min="1028" max="1281" width="9.140625" style="167"/>
    <col min="1282" max="1282" width="51.140625" style="167" customWidth="1"/>
    <col min="1283" max="1283" width="19" style="167" customWidth="1"/>
    <col min="1284" max="1537" width="9.140625" style="167"/>
    <col min="1538" max="1538" width="51.140625" style="167" customWidth="1"/>
    <col min="1539" max="1539" width="19" style="167" customWidth="1"/>
    <col min="1540" max="1793" width="9.140625" style="167"/>
    <col min="1794" max="1794" width="51.140625" style="167" customWidth="1"/>
    <col min="1795" max="1795" width="19" style="167" customWidth="1"/>
    <col min="1796" max="2049" width="9.140625" style="167"/>
    <col min="2050" max="2050" width="51.140625" style="167" customWidth="1"/>
    <col min="2051" max="2051" width="19" style="167" customWidth="1"/>
    <col min="2052" max="2305" width="9.140625" style="167"/>
    <col min="2306" max="2306" width="51.140625" style="167" customWidth="1"/>
    <col min="2307" max="2307" width="19" style="167" customWidth="1"/>
    <col min="2308" max="2561" width="9.140625" style="167"/>
    <col min="2562" max="2562" width="51.140625" style="167" customWidth="1"/>
    <col min="2563" max="2563" width="19" style="167" customWidth="1"/>
    <col min="2564" max="2817" width="9.140625" style="167"/>
    <col min="2818" max="2818" width="51.140625" style="167" customWidth="1"/>
    <col min="2819" max="2819" width="19" style="167" customWidth="1"/>
    <col min="2820" max="3073" width="9.140625" style="167"/>
    <col min="3074" max="3074" width="51.140625" style="167" customWidth="1"/>
    <col min="3075" max="3075" width="19" style="167" customWidth="1"/>
    <col min="3076" max="3329" width="9.140625" style="167"/>
    <col min="3330" max="3330" width="51.140625" style="167" customWidth="1"/>
    <col min="3331" max="3331" width="19" style="167" customWidth="1"/>
    <col min="3332" max="3585" width="9.140625" style="167"/>
    <col min="3586" max="3586" width="51.140625" style="167" customWidth="1"/>
    <col min="3587" max="3587" width="19" style="167" customWidth="1"/>
    <col min="3588" max="3841" width="9.140625" style="167"/>
    <col min="3842" max="3842" width="51.140625" style="167" customWidth="1"/>
    <col min="3843" max="3843" width="19" style="167" customWidth="1"/>
    <col min="3844" max="4097" width="9.140625" style="167"/>
    <col min="4098" max="4098" width="51.140625" style="167" customWidth="1"/>
    <col min="4099" max="4099" width="19" style="167" customWidth="1"/>
    <col min="4100" max="4353" width="9.140625" style="167"/>
    <col min="4354" max="4354" width="51.140625" style="167" customWidth="1"/>
    <col min="4355" max="4355" width="19" style="167" customWidth="1"/>
    <col min="4356" max="4609" width="9.140625" style="167"/>
    <col min="4610" max="4610" width="51.140625" style="167" customWidth="1"/>
    <col min="4611" max="4611" width="19" style="167" customWidth="1"/>
    <col min="4612" max="4865" width="9.140625" style="167"/>
    <col min="4866" max="4866" width="51.140625" style="167" customWidth="1"/>
    <col min="4867" max="4867" width="19" style="167" customWidth="1"/>
    <col min="4868" max="5121" width="9.140625" style="167"/>
    <col min="5122" max="5122" width="51.140625" style="167" customWidth="1"/>
    <col min="5123" max="5123" width="19" style="167" customWidth="1"/>
    <col min="5124" max="5377" width="9.140625" style="167"/>
    <col min="5378" max="5378" width="51.140625" style="167" customWidth="1"/>
    <col min="5379" max="5379" width="19" style="167" customWidth="1"/>
    <col min="5380" max="5633" width="9.140625" style="167"/>
    <col min="5634" max="5634" width="51.140625" style="167" customWidth="1"/>
    <col min="5635" max="5635" width="19" style="167" customWidth="1"/>
    <col min="5636" max="5889" width="9.140625" style="167"/>
    <col min="5890" max="5890" width="51.140625" style="167" customWidth="1"/>
    <col min="5891" max="5891" width="19" style="167" customWidth="1"/>
    <col min="5892" max="6145" width="9.140625" style="167"/>
    <col min="6146" max="6146" width="51.140625" style="167" customWidth="1"/>
    <col min="6147" max="6147" width="19" style="167" customWidth="1"/>
    <col min="6148" max="6401" width="9.140625" style="167"/>
    <col min="6402" max="6402" width="51.140625" style="167" customWidth="1"/>
    <col min="6403" max="6403" width="19" style="167" customWidth="1"/>
    <col min="6404" max="6657" width="9.140625" style="167"/>
    <col min="6658" max="6658" width="51.140625" style="167" customWidth="1"/>
    <col min="6659" max="6659" width="19" style="167" customWidth="1"/>
    <col min="6660" max="6913" width="9.140625" style="167"/>
    <col min="6914" max="6914" width="51.140625" style="167" customWidth="1"/>
    <col min="6915" max="6915" width="19" style="167" customWidth="1"/>
    <col min="6916" max="7169" width="9.140625" style="167"/>
    <col min="7170" max="7170" width="51.140625" style="167" customWidth="1"/>
    <col min="7171" max="7171" width="19" style="167" customWidth="1"/>
    <col min="7172" max="7425" width="9.140625" style="167"/>
    <col min="7426" max="7426" width="51.140625" style="167" customWidth="1"/>
    <col min="7427" max="7427" width="19" style="167" customWidth="1"/>
    <col min="7428" max="7681" width="9.140625" style="167"/>
    <col min="7682" max="7682" width="51.140625" style="167" customWidth="1"/>
    <col min="7683" max="7683" width="19" style="167" customWidth="1"/>
    <col min="7684" max="7937" width="9.140625" style="167"/>
    <col min="7938" max="7938" width="51.140625" style="167" customWidth="1"/>
    <col min="7939" max="7939" width="19" style="167" customWidth="1"/>
    <col min="7940" max="8193" width="9.140625" style="167"/>
    <col min="8194" max="8194" width="51.140625" style="167" customWidth="1"/>
    <col min="8195" max="8195" width="19" style="167" customWidth="1"/>
    <col min="8196" max="8449" width="9.140625" style="167"/>
    <col min="8450" max="8450" width="51.140625" style="167" customWidth="1"/>
    <col min="8451" max="8451" width="19" style="167" customWidth="1"/>
    <col min="8452" max="8705" width="9.140625" style="167"/>
    <col min="8706" max="8706" width="51.140625" style="167" customWidth="1"/>
    <col min="8707" max="8707" width="19" style="167" customWidth="1"/>
    <col min="8708" max="8961" width="9.140625" style="167"/>
    <col min="8962" max="8962" width="51.140625" style="167" customWidth="1"/>
    <col min="8963" max="8963" width="19" style="167" customWidth="1"/>
    <col min="8964" max="9217" width="9.140625" style="167"/>
    <col min="9218" max="9218" width="51.140625" style="167" customWidth="1"/>
    <col min="9219" max="9219" width="19" style="167" customWidth="1"/>
    <col min="9220" max="9473" width="9.140625" style="167"/>
    <col min="9474" max="9474" width="51.140625" style="167" customWidth="1"/>
    <col min="9475" max="9475" width="19" style="167" customWidth="1"/>
    <col min="9476" max="9729" width="9.140625" style="167"/>
    <col min="9730" max="9730" width="51.140625" style="167" customWidth="1"/>
    <col min="9731" max="9731" width="19" style="167" customWidth="1"/>
    <col min="9732" max="9985" width="9.140625" style="167"/>
    <col min="9986" max="9986" width="51.140625" style="167" customWidth="1"/>
    <col min="9987" max="9987" width="19" style="167" customWidth="1"/>
    <col min="9988" max="10241" width="9.140625" style="167"/>
    <col min="10242" max="10242" width="51.140625" style="167" customWidth="1"/>
    <col min="10243" max="10243" width="19" style="167" customWidth="1"/>
    <col min="10244" max="10497" width="9.140625" style="167"/>
    <col min="10498" max="10498" width="51.140625" style="167" customWidth="1"/>
    <col min="10499" max="10499" width="19" style="167" customWidth="1"/>
    <col min="10500" max="10753" width="9.140625" style="167"/>
    <col min="10754" max="10754" width="51.140625" style="167" customWidth="1"/>
    <col min="10755" max="10755" width="19" style="167" customWidth="1"/>
    <col min="10756" max="11009" width="9.140625" style="167"/>
    <col min="11010" max="11010" width="51.140625" style="167" customWidth="1"/>
    <col min="11011" max="11011" width="19" style="167" customWidth="1"/>
    <col min="11012" max="11265" width="9.140625" style="167"/>
    <col min="11266" max="11266" width="51.140625" style="167" customWidth="1"/>
    <col min="11267" max="11267" width="19" style="167" customWidth="1"/>
    <col min="11268" max="11521" width="9.140625" style="167"/>
    <col min="11522" max="11522" width="51.140625" style="167" customWidth="1"/>
    <col min="11523" max="11523" width="19" style="167" customWidth="1"/>
    <col min="11524" max="11777" width="9.140625" style="167"/>
    <col min="11778" max="11778" width="51.140625" style="167" customWidth="1"/>
    <col min="11779" max="11779" width="19" style="167" customWidth="1"/>
    <col min="11780" max="12033" width="9.140625" style="167"/>
    <col min="12034" max="12034" width="51.140625" style="167" customWidth="1"/>
    <col min="12035" max="12035" width="19" style="167" customWidth="1"/>
    <col min="12036" max="12289" width="9.140625" style="167"/>
    <col min="12290" max="12290" width="51.140625" style="167" customWidth="1"/>
    <col min="12291" max="12291" width="19" style="167" customWidth="1"/>
    <col min="12292" max="12545" width="9.140625" style="167"/>
    <col min="12546" max="12546" width="51.140625" style="167" customWidth="1"/>
    <col min="12547" max="12547" width="19" style="167" customWidth="1"/>
    <col min="12548" max="12801" width="9.140625" style="167"/>
    <col min="12802" max="12802" width="51.140625" style="167" customWidth="1"/>
    <col min="12803" max="12803" width="19" style="167" customWidth="1"/>
    <col min="12804" max="13057" width="9.140625" style="167"/>
    <col min="13058" max="13058" width="51.140625" style="167" customWidth="1"/>
    <col min="13059" max="13059" width="19" style="167" customWidth="1"/>
    <col min="13060" max="13313" width="9.140625" style="167"/>
    <col min="13314" max="13314" width="51.140625" style="167" customWidth="1"/>
    <col min="13315" max="13315" width="19" style="167" customWidth="1"/>
    <col min="13316" max="13569" width="9.140625" style="167"/>
    <col min="13570" max="13570" width="51.140625" style="167" customWidth="1"/>
    <col min="13571" max="13571" width="19" style="167" customWidth="1"/>
    <col min="13572" max="13825" width="9.140625" style="167"/>
    <col min="13826" max="13826" width="51.140625" style="167" customWidth="1"/>
    <col min="13827" max="13827" width="19" style="167" customWidth="1"/>
    <col min="13828" max="14081" width="9.140625" style="167"/>
    <col min="14082" max="14082" width="51.140625" style="167" customWidth="1"/>
    <col min="14083" max="14083" width="19" style="167" customWidth="1"/>
    <col min="14084" max="14337" width="9.140625" style="167"/>
    <col min="14338" max="14338" width="51.140625" style="167" customWidth="1"/>
    <col min="14339" max="14339" width="19" style="167" customWidth="1"/>
    <col min="14340" max="14593" width="9.140625" style="167"/>
    <col min="14594" max="14594" width="51.140625" style="167" customWidth="1"/>
    <col min="14595" max="14595" width="19" style="167" customWidth="1"/>
    <col min="14596" max="14849" width="9.140625" style="167"/>
    <col min="14850" max="14850" width="51.140625" style="167" customWidth="1"/>
    <col min="14851" max="14851" width="19" style="167" customWidth="1"/>
    <col min="14852" max="15105" width="9.140625" style="167"/>
    <col min="15106" max="15106" width="51.140625" style="167" customWidth="1"/>
    <col min="15107" max="15107" width="19" style="167" customWidth="1"/>
    <col min="15108" max="15361" width="9.140625" style="167"/>
    <col min="15362" max="15362" width="51.140625" style="167" customWidth="1"/>
    <col min="15363" max="15363" width="19" style="167" customWidth="1"/>
    <col min="15364" max="15617" width="9.140625" style="167"/>
    <col min="15618" max="15618" width="51.140625" style="167" customWidth="1"/>
    <col min="15619" max="15619" width="19" style="167" customWidth="1"/>
    <col min="15620" max="15873" width="9.140625" style="167"/>
    <col min="15874" max="15874" width="51.140625" style="167" customWidth="1"/>
    <col min="15875" max="15875" width="19" style="167" customWidth="1"/>
    <col min="15876" max="16129" width="9.140625" style="167"/>
    <col min="16130" max="16130" width="51.140625" style="167" customWidth="1"/>
    <col min="16131" max="16131" width="19" style="167" customWidth="1"/>
    <col min="16132" max="16384" width="9.140625" style="167"/>
  </cols>
  <sheetData>
    <row r="1" spans="1:6" ht="18.75">
      <c r="A1" s="336" t="str">
        <f>'TH SU DUNG'!A3</f>
        <v>TRƯỜNG ………..</v>
      </c>
      <c r="C1" s="506" t="str">
        <f>'TH SU DUNG'!I3</f>
        <v>STT:</v>
      </c>
    </row>
    <row r="2" spans="1:6" s="166" customFormat="1" ht="35.450000000000003" customHeight="1">
      <c r="A2" s="410" t="str">
        <f>"BÁO CÁO NGUỒN, NHU CẦU KINH PHÍ
 THỰC HIỆN CẢI CÁCH TIỀN LƯƠNG NĂM "&amp;F2</f>
        <v>BÁO CÁO NGUỒN, NHU CẦU KINH PHÍ
 THỰC HIỆN CẢI CÁCH TIỀN LƯƠNG NĂM 2023</v>
      </c>
      <c r="B2" s="410"/>
      <c r="C2" s="410"/>
      <c r="E2" s="166" t="s">
        <v>481</v>
      </c>
      <c r="F2" s="166">
        <v>2023</v>
      </c>
    </row>
    <row r="3" spans="1:6">
      <c r="A3" s="307"/>
    </row>
    <row r="4" spans="1:6">
      <c r="C4" s="309" t="s">
        <v>409</v>
      </c>
    </row>
    <row r="5" spans="1:6" ht="33" customHeight="1">
      <c r="A5" s="310" t="s">
        <v>360</v>
      </c>
      <c r="B5" s="311" t="s">
        <v>361</v>
      </c>
      <c r="C5" s="312" t="s">
        <v>410</v>
      </c>
    </row>
    <row r="6" spans="1:6" ht="29.25" customHeight="1">
      <c r="A6" s="310">
        <v>1</v>
      </c>
      <c r="B6" s="313" t="str">
        <f>"Nguồn cải cách tiền lương năm "&amp;F2</f>
        <v>Nguồn cải cách tiền lương năm 2023</v>
      </c>
      <c r="C6" s="312">
        <f>C7+C14</f>
        <v>0</v>
      </c>
    </row>
    <row r="7" spans="1:6" ht="16.5">
      <c r="A7" s="314" t="s">
        <v>132</v>
      </c>
      <c r="B7" s="315" t="s">
        <v>480</v>
      </c>
      <c r="C7" s="316">
        <f>C8+C11</f>
        <v>0</v>
      </c>
    </row>
    <row r="8" spans="1:6" ht="16.5">
      <c r="A8" s="317"/>
      <c r="B8" s="318" t="s">
        <v>411</v>
      </c>
      <c r="C8" s="319"/>
    </row>
    <row r="9" spans="1:6" ht="16.5">
      <c r="A9" s="317"/>
      <c r="B9" s="318" t="s">
        <v>482</v>
      </c>
      <c r="C9" s="319"/>
    </row>
    <row r="10" spans="1:6" ht="16.5">
      <c r="A10" s="317"/>
      <c r="B10" s="318" t="s">
        <v>483</v>
      </c>
      <c r="C10" s="319"/>
    </row>
    <row r="11" spans="1:6" ht="16.5">
      <c r="A11" s="317"/>
      <c r="B11" s="318" t="s">
        <v>412</v>
      </c>
      <c r="C11" s="319">
        <f>'TH SU DUNG'!C76</f>
        <v>0</v>
      </c>
    </row>
    <row r="12" spans="1:6" ht="16.5">
      <c r="A12" s="317"/>
      <c r="B12" s="320" t="s">
        <v>484</v>
      </c>
      <c r="C12" s="321">
        <f>'TH SU DUNG'!C77</f>
        <v>0</v>
      </c>
    </row>
    <row r="13" spans="1:6" ht="16.5" customHeight="1">
      <c r="A13" s="322"/>
      <c r="B13" s="323" t="s">
        <v>485</v>
      </c>
      <c r="C13" s="324">
        <f>SUM('TH SU DUNG'!C78:C80)</f>
        <v>0</v>
      </c>
    </row>
    <row r="14" spans="1:6" ht="16.5">
      <c r="A14" s="317" t="s">
        <v>413</v>
      </c>
      <c r="B14" s="325" t="str">
        <f>"Trích tạo nguồn CCTL trong năm "&amp;F2</f>
        <v>Trích tạo nguồn CCTL trong năm 2023</v>
      </c>
      <c r="C14" s="326">
        <f>C15+C18</f>
        <v>0</v>
      </c>
    </row>
    <row r="15" spans="1:6" ht="16.5">
      <c r="A15" s="317"/>
      <c r="B15" s="318" t="s">
        <v>411</v>
      </c>
      <c r="C15" s="319">
        <f>SUM(C16:C17)</f>
        <v>0</v>
      </c>
    </row>
    <row r="16" spans="1:6" ht="16.5">
      <c r="A16" s="317"/>
      <c r="B16" s="320" t="s">
        <v>482</v>
      </c>
      <c r="C16" s="321"/>
    </row>
    <row r="17" spans="1:3" ht="16.5">
      <c r="A17" s="317"/>
      <c r="B17" s="320" t="s">
        <v>483</v>
      </c>
      <c r="C17" s="321"/>
    </row>
    <row r="18" spans="1:3" ht="16.5">
      <c r="A18" s="317"/>
      <c r="B18" s="318" t="s">
        <v>412</v>
      </c>
      <c r="C18" s="319">
        <f>SUM(C19:C20)</f>
        <v>0</v>
      </c>
    </row>
    <row r="19" spans="1:3" ht="16.5">
      <c r="A19" s="317"/>
      <c r="B19" s="320" t="s">
        <v>484</v>
      </c>
      <c r="C19" s="321">
        <f>'TH SU DUNG'!D77</f>
        <v>0</v>
      </c>
    </row>
    <row r="20" spans="1:3" ht="16.5" customHeight="1">
      <c r="A20" s="322"/>
      <c r="B20" s="323" t="s">
        <v>485</v>
      </c>
      <c r="C20" s="324">
        <f>SUM('TH SU DUNG'!D78:D80)</f>
        <v>0</v>
      </c>
    </row>
    <row r="21" spans="1:3" ht="30.75" customHeight="1">
      <c r="A21" s="327">
        <v>2</v>
      </c>
      <c r="B21" s="313" t="str">
        <f>"Thực hiện chi năm "&amp;F2</f>
        <v>Thực hiện chi năm 2023</v>
      </c>
      <c r="C21" s="312">
        <f>C22+C27</f>
        <v>0</v>
      </c>
    </row>
    <row r="22" spans="1:3" ht="16.5">
      <c r="A22" s="314" t="s">
        <v>378</v>
      </c>
      <c r="B22" s="315" t="s">
        <v>486</v>
      </c>
      <c r="C22" s="328">
        <f>SUM(C23:C24)</f>
        <v>0</v>
      </c>
    </row>
    <row r="23" spans="1:3" ht="16.5">
      <c r="A23" s="317"/>
      <c r="B23" s="320" t="s">
        <v>482</v>
      </c>
      <c r="C23" s="321"/>
    </row>
    <row r="24" spans="1:3" ht="16.5">
      <c r="A24" s="317"/>
      <c r="B24" s="320" t="s">
        <v>483</v>
      </c>
      <c r="C24" s="321"/>
    </row>
    <row r="25" spans="1:3" ht="16.5">
      <c r="A25" s="317"/>
      <c r="B25" s="318" t="s">
        <v>487</v>
      </c>
      <c r="C25" s="319"/>
    </row>
    <row r="26" spans="1:3" ht="16.5">
      <c r="A26" s="322"/>
      <c r="B26" s="329" t="s">
        <v>488</v>
      </c>
      <c r="C26" s="330"/>
    </row>
    <row r="27" spans="1:3" ht="33">
      <c r="A27" s="317" t="s">
        <v>379</v>
      </c>
      <c r="B27" s="325" t="s">
        <v>414</v>
      </c>
      <c r="C27" s="319">
        <f>SUM(C28:C29)</f>
        <v>0</v>
      </c>
    </row>
    <row r="28" spans="1:3" ht="16.5">
      <c r="A28" s="317"/>
      <c r="B28" s="320" t="s">
        <v>484</v>
      </c>
      <c r="C28" s="321">
        <f>'TH SU DUNG'!E77</f>
        <v>0</v>
      </c>
    </row>
    <row r="29" spans="1:3" ht="16.5" customHeight="1">
      <c r="A29" s="322"/>
      <c r="B29" s="323" t="s">
        <v>485</v>
      </c>
      <c r="C29" s="324">
        <f>SUM('TH SU DUNG'!E78:E80)</f>
        <v>0</v>
      </c>
    </row>
    <row r="30" spans="1:3" ht="16.5">
      <c r="A30" s="314"/>
      <c r="B30" s="331" t="s">
        <v>487</v>
      </c>
      <c r="C30" s="328"/>
    </row>
    <row r="31" spans="1:3" ht="16.5">
      <c r="A31" s="322"/>
      <c r="B31" s="329" t="s">
        <v>489</v>
      </c>
      <c r="C31" s="330"/>
    </row>
    <row r="32" spans="1:3" ht="34.5" customHeight="1">
      <c r="A32" s="310">
        <v>3</v>
      </c>
      <c r="B32" s="313" t="str">
        <f>"Số dư nguồn CCTL chuyển sang năm "&amp;F2</f>
        <v>Số dư nguồn CCTL chuyển sang năm 2023</v>
      </c>
      <c r="C32" s="312">
        <f>C33+C36</f>
        <v>0</v>
      </c>
    </row>
    <row r="33" spans="1:5" ht="16.5">
      <c r="A33" s="314" t="s">
        <v>390</v>
      </c>
      <c r="B33" s="331" t="s">
        <v>411</v>
      </c>
      <c r="C33" s="328">
        <f>SUM(C34:C35)</f>
        <v>0</v>
      </c>
    </row>
    <row r="34" spans="1:5" ht="16.5">
      <c r="A34" s="317"/>
      <c r="B34" s="320" t="s">
        <v>482</v>
      </c>
      <c r="C34" s="321">
        <f>C9+C16-C23</f>
        <v>0</v>
      </c>
    </row>
    <row r="35" spans="1:5" ht="16.5">
      <c r="A35" s="317"/>
      <c r="B35" s="320" t="s">
        <v>483</v>
      </c>
      <c r="C35" s="321">
        <f>C10+C17-C24</f>
        <v>0</v>
      </c>
    </row>
    <row r="36" spans="1:5" ht="16.5">
      <c r="A36" s="317" t="s">
        <v>391</v>
      </c>
      <c r="B36" s="318" t="s">
        <v>412</v>
      </c>
      <c r="C36" s="319">
        <f>SUM(C37:C38)</f>
        <v>0</v>
      </c>
    </row>
    <row r="37" spans="1:5" ht="16.5">
      <c r="A37" s="317"/>
      <c r="B37" s="320" t="s">
        <v>484</v>
      </c>
      <c r="C37" s="321">
        <f>C12+C19-C28</f>
        <v>0</v>
      </c>
    </row>
    <row r="38" spans="1:5" ht="16.5" customHeight="1">
      <c r="A38" s="322"/>
      <c r="B38" s="323" t="s">
        <v>485</v>
      </c>
      <c r="C38" s="321">
        <f>C13+C20-C29</f>
        <v>0</v>
      </c>
    </row>
    <row r="39" spans="1:5" ht="5.45" customHeight="1">
      <c r="A39" s="332"/>
      <c r="B39" s="333"/>
      <c r="C39" s="334"/>
    </row>
    <row r="40" spans="1:5" ht="6" customHeight="1"/>
    <row r="41" spans="1:5" ht="19.5">
      <c r="B41" s="103"/>
      <c r="C41" s="335" t="s">
        <v>417</v>
      </c>
      <c r="E41" s="162"/>
    </row>
    <row r="42" spans="1:5" ht="18.75">
      <c r="A42" s="103" t="s">
        <v>415</v>
      </c>
      <c r="C42" s="163" t="s">
        <v>416</v>
      </c>
      <c r="E42" s="164"/>
    </row>
    <row r="43" spans="1:5">
      <c r="A43" s="165" t="s">
        <v>419</v>
      </c>
      <c r="C43" s="165" t="s">
        <v>418</v>
      </c>
    </row>
    <row r="48" spans="1:5" ht="18.75">
      <c r="A48" s="103"/>
      <c r="C48" s="163"/>
    </row>
  </sheetData>
  <mergeCells count="1">
    <mergeCell ref="A2:C2"/>
  </mergeCells>
  <pageMargins left="0.51181102362204722" right="0.27559055118110237" top="0.35433070866141736" bottom="0.15748031496062992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topLeftCell="C1" workbookViewId="0">
      <selection activeCell="I3" sqref="I3"/>
    </sheetView>
  </sheetViews>
  <sheetFormatPr defaultColWidth="10.28515625" defaultRowHeight="16.5"/>
  <cols>
    <col min="1" max="1" width="7.140625" style="122" customWidth="1"/>
    <col min="2" max="2" width="41" style="122" customWidth="1"/>
    <col min="3" max="4" width="31.140625" style="123" customWidth="1"/>
    <col min="5" max="5" width="18" style="124" customWidth="1"/>
    <col min="6" max="6" width="15.28515625" style="124" customWidth="1"/>
    <col min="7" max="7" width="16.42578125" style="124" customWidth="1"/>
    <col min="8" max="8" width="16" style="124" customWidth="1"/>
    <col min="9" max="9" width="15" style="124" customWidth="1"/>
    <col min="10" max="16384" width="10.28515625" style="122"/>
  </cols>
  <sheetData>
    <row r="1" spans="1:23" s="102" customFormat="1">
      <c r="A1" s="416" t="s">
        <v>127</v>
      </c>
      <c r="B1" s="416"/>
      <c r="C1" s="120"/>
      <c r="D1" s="120"/>
      <c r="E1" s="120"/>
      <c r="F1" s="418" t="s">
        <v>357</v>
      </c>
      <c r="G1" s="418"/>
      <c r="H1" s="418"/>
      <c r="I1" s="418"/>
      <c r="K1" s="103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104"/>
      <c r="W1" s="104"/>
    </row>
    <row r="2" spans="1:23" s="102" customFormat="1" ht="18.75" customHeight="1">
      <c r="A2" s="416" t="s">
        <v>128</v>
      </c>
      <c r="B2" s="416"/>
      <c r="C2" s="105"/>
      <c r="D2" s="105"/>
      <c r="E2" s="105"/>
      <c r="F2" s="420" t="s">
        <v>358</v>
      </c>
      <c r="G2" s="420"/>
      <c r="H2" s="420"/>
      <c r="I2" s="420"/>
      <c r="K2" s="103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104"/>
      <c r="W2" s="104"/>
    </row>
    <row r="3" spans="1:23" s="102" customFormat="1" ht="18.75">
      <c r="A3" s="417" t="str">
        <f>'TH SU DUNG'!A3</f>
        <v>TRƯỜNG ………..</v>
      </c>
      <c r="B3" s="417"/>
      <c r="C3" s="119"/>
      <c r="D3" s="119"/>
      <c r="E3" s="119"/>
      <c r="F3" s="121"/>
      <c r="G3" s="121"/>
      <c r="H3" s="121"/>
      <c r="I3" s="505" t="str">
        <f>'TH SU DUNG'!I3</f>
        <v>STT:</v>
      </c>
      <c r="L3" s="421"/>
      <c r="M3" s="421"/>
      <c r="N3" s="421"/>
      <c r="O3" s="421"/>
      <c r="P3" s="421"/>
      <c r="Q3" s="421"/>
      <c r="R3" s="421"/>
      <c r="S3" s="421"/>
      <c r="T3" s="421"/>
      <c r="U3" s="104"/>
      <c r="V3" s="104"/>
      <c r="W3" s="104"/>
    </row>
    <row r="4" spans="1:23" s="102" customFormat="1" ht="18.75">
      <c r="A4" s="411" t="str">
        <f>"BÁO CÁO TÌNH HÌNH SỬ DỤNG KẾT DƯ NĂM "&amp;'Cai cach tien luong'!F2</f>
        <v>BÁO CÁO TÌNH HÌNH SỬ DỤNG KẾT DƯ NĂM 2023</v>
      </c>
      <c r="B4" s="411"/>
      <c r="C4" s="411"/>
      <c r="D4" s="411"/>
      <c r="E4" s="411"/>
      <c r="F4" s="411"/>
      <c r="G4" s="411"/>
      <c r="H4" s="411"/>
      <c r="I4" s="411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4"/>
      <c r="W4" s="104"/>
    </row>
    <row r="6" spans="1:23">
      <c r="I6" s="125" t="s">
        <v>359</v>
      </c>
    </row>
    <row r="7" spans="1:23" s="129" customFormat="1" ht="66">
      <c r="A7" s="126" t="s">
        <v>360</v>
      </c>
      <c r="B7" s="127" t="s">
        <v>361</v>
      </c>
      <c r="C7" s="128" t="s">
        <v>362</v>
      </c>
      <c r="D7" s="128" t="s">
        <v>363</v>
      </c>
      <c r="E7" s="128" t="s">
        <v>364</v>
      </c>
      <c r="F7" s="128" t="s">
        <v>365</v>
      </c>
      <c r="G7" s="128" t="s">
        <v>366</v>
      </c>
      <c r="H7" s="128" t="s">
        <v>367</v>
      </c>
      <c r="I7" s="128" t="s">
        <v>473</v>
      </c>
    </row>
    <row r="8" spans="1:23" s="129" customFormat="1" ht="49.5">
      <c r="A8" s="130" t="s">
        <v>368</v>
      </c>
      <c r="B8" s="131" t="s">
        <v>369</v>
      </c>
      <c r="C8" s="132" t="s">
        <v>370</v>
      </c>
      <c r="D8" s="132" t="s">
        <v>371</v>
      </c>
      <c r="E8" s="132" t="s">
        <v>372</v>
      </c>
      <c r="F8" s="132" t="s">
        <v>373</v>
      </c>
      <c r="G8" s="132" t="s">
        <v>374</v>
      </c>
      <c r="H8" s="132" t="s">
        <v>375</v>
      </c>
      <c r="I8" s="132" t="s">
        <v>376</v>
      </c>
    </row>
    <row r="9" spans="1:23" s="129" customFormat="1" ht="21" customHeight="1">
      <c r="A9" s="130"/>
      <c r="B9" s="131" t="s">
        <v>479</v>
      </c>
      <c r="C9" s="134">
        <f>C10+C11+C14+C19+C27</f>
        <v>0</v>
      </c>
      <c r="D9" s="134">
        <f t="shared" ref="D9:I9" si="0">D10+D11+D14+D19+D27</f>
        <v>0</v>
      </c>
      <c r="E9" s="134">
        <f t="shared" si="0"/>
        <v>0</v>
      </c>
      <c r="F9" s="134">
        <f t="shared" si="0"/>
        <v>0</v>
      </c>
      <c r="G9" s="134">
        <f t="shared" si="0"/>
        <v>0</v>
      </c>
      <c r="H9" s="134">
        <f t="shared" si="0"/>
        <v>0</v>
      </c>
      <c r="I9" s="134">
        <f t="shared" si="0"/>
        <v>0</v>
      </c>
    </row>
    <row r="10" spans="1:23" s="129" customFormat="1">
      <c r="A10" s="130">
        <v>1</v>
      </c>
      <c r="B10" s="133" t="s">
        <v>377</v>
      </c>
      <c r="C10" s="134">
        <f>D10+E10</f>
        <v>0</v>
      </c>
      <c r="D10" s="134"/>
      <c r="E10" s="135">
        <f>+F10+G10+H10+I10</f>
        <v>0</v>
      </c>
      <c r="F10" s="134"/>
      <c r="G10" s="134"/>
      <c r="H10" s="134"/>
      <c r="I10" s="134"/>
    </row>
    <row r="11" spans="1:23" s="129" customFormat="1">
      <c r="A11" s="130">
        <v>2</v>
      </c>
      <c r="B11" s="133" t="s">
        <v>384</v>
      </c>
      <c r="C11" s="134">
        <f t="shared" ref="C11:C28" si="1">D11+E11</f>
        <v>0</v>
      </c>
      <c r="D11" s="134">
        <f>SUM(D12:D13)</f>
        <v>0</v>
      </c>
      <c r="E11" s="134">
        <f t="shared" ref="E11:E28" si="2">+F11+G11+H11+I11</f>
        <v>0</v>
      </c>
      <c r="F11" s="134">
        <f>SUM(F12:F13)</f>
        <v>0</v>
      </c>
      <c r="G11" s="134">
        <f>SUM(G12:G13)</f>
        <v>0</v>
      </c>
      <c r="H11" s="134">
        <f>SUM(H12:H13)</f>
        <v>0</v>
      </c>
      <c r="I11" s="134">
        <f>SUM(I12:I13)</f>
        <v>0</v>
      </c>
    </row>
    <row r="12" spans="1:23" s="136" customFormat="1">
      <c r="A12" s="154" t="s">
        <v>378</v>
      </c>
      <c r="B12" s="159" t="s">
        <v>385</v>
      </c>
      <c r="C12" s="139">
        <f t="shared" si="1"/>
        <v>0</v>
      </c>
      <c r="D12" s="139"/>
      <c r="E12" s="155">
        <f t="shared" si="2"/>
        <v>0</v>
      </c>
      <c r="F12" s="139"/>
      <c r="G12" s="139"/>
      <c r="H12" s="139"/>
      <c r="I12" s="139"/>
      <c r="J12" s="129"/>
    </row>
    <row r="13" spans="1:23" s="136" customFormat="1">
      <c r="A13" s="145" t="s">
        <v>379</v>
      </c>
      <c r="B13" s="160" t="s">
        <v>386</v>
      </c>
      <c r="C13" s="147">
        <f t="shared" si="1"/>
        <v>0</v>
      </c>
      <c r="D13" s="147"/>
      <c r="E13" s="156">
        <f t="shared" si="2"/>
        <v>0</v>
      </c>
      <c r="F13" s="147"/>
      <c r="G13" s="147"/>
      <c r="H13" s="147"/>
      <c r="I13" s="147"/>
      <c r="J13" s="129"/>
    </row>
    <row r="14" spans="1:23" s="129" customFormat="1" ht="18" customHeight="1">
      <c r="A14" s="157" t="s">
        <v>157</v>
      </c>
      <c r="B14" s="158" t="s">
        <v>465</v>
      </c>
      <c r="C14" s="134">
        <f t="shared" si="1"/>
        <v>0</v>
      </c>
      <c r="D14" s="134">
        <f>SUM(D15:D18)</f>
        <v>0</v>
      </c>
      <c r="E14" s="134">
        <f t="shared" si="2"/>
        <v>0</v>
      </c>
      <c r="F14" s="134">
        <f>SUM(F15:F18)</f>
        <v>0</v>
      </c>
      <c r="G14" s="134">
        <f t="shared" ref="G14:I14" si="3">SUM(G15:G18)</f>
        <v>0</v>
      </c>
      <c r="H14" s="134">
        <f t="shared" si="3"/>
        <v>0</v>
      </c>
      <c r="I14" s="134">
        <f t="shared" si="3"/>
        <v>0</v>
      </c>
      <c r="J14" s="136"/>
    </row>
    <row r="15" spans="1:23" s="136" customFormat="1" ht="15.95" customHeight="1">
      <c r="A15" s="137" t="s">
        <v>390</v>
      </c>
      <c r="B15" s="143" t="s">
        <v>387</v>
      </c>
      <c r="C15" s="139">
        <f t="shared" si="1"/>
        <v>0</v>
      </c>
      <c r="D15" s="140"/>
      <c r="E15" s="155">
        <f t="shared" si="2"/>
        <v>0</v>
      </c>
      <c r="F15" s="141"/>
      <c r="G15" s="141"/>
      <c r="H15" s="141"/>
      <c r="I15" s="141"/>
    </row>
    <row r="16" spans="1:23" s="136" customFormat="1" ht="15.95" customHeight="1">
      <c r="A16" s="137" t="s">
        <v>391</v>
      </c>
      <c r="B16" s="143" t="s">
        <v>388</v>
      </c>
      <c r="C16" s="142">
        <f t="shared" si="1"/>
        <v>0</v>
      </c>
      <c r="D16" s="140"/>
      <c r="E16" s="161">
        <f t="shared" si="2"/>
        <v>0</v>
      </c>
      <c r="F16" s="141"/>
      <c r="G16" s="141"/>
      <c r="H16" s="141"/>
      <c r="I16" s="141"/>
    </row>
    <row r="17" spans="1:19" s="136" customFormat="1" ht="15.95" customHeight="1">
      <c r="A17" s="137" t="s">
        <v>392</v>
      </c>
      <c r="B17" s="143" t="s">
        <v>389</v>
      </c>
      <c r="C17" s="142">
        <f t="shared" si="1"/>
        <v>0</v>
      </c>
      <c r="D17" s="140"/>
      <c r="E17" s="161">
        <f t="shared" si="2"/>
        <v>0</v>
      </c>
      <c r="F17" s="141"/>
      <c r="G17" s="141"/>
      <c r="H17" s="141"/>
      <c r="I17" s="141"/>
    </row>
    <row r="18" spans="1:19" s="136" customFormat="1" ht="15.95" customHeight="1">
      <c r="A18" s="137" t="s">
        <v>393</v>
      </c>
      <c r="B18" s="138" t="s">
        <v>394</v>
      </c>
      <c r="C18" s="142">
        <f t="shared" si="1"/>
        <v>0</v>
      </c>
      <c r="D18" s="140"/>
      <c r="E18" s="156">
        <f t="shared" si="2"/>
        <v>0</v>
      </c>
      <c r="F18" s="141"/>
      <c r="G18" s="141"/>
      <c r="H18" s="141"/>
      <c r="I18" s="141"/>
    </row>
    <row r="19" spans="1:19" s="136" customFormat="1" ht="15.95" customHeight="1">
      <c r="A19" s="157" t="s">
        <v>158</v>
      </c>
      <c r="B19" s="158" t="s">
        <v>395</v>
      </c>
      <c r="C19" s="134">
        <f t="shared" si="1"/>
        <v>0</v>
      </c>
      <c r="D19" s="134">
        <f>SUM(D20:D26)</f>
        <v>0</v>
      </c>
      <c r="E19" s="134">
        <f t="shared" si="2"/>
        <v>0</v>
      </c>
      <c r="F19" s="134">
        <f>SUM(F20:F26)</f>
        <v>0</v>
      </c>
      <c r="G19" s="134">
        <f t="shared" ref="G19:I19" si="4">SUM(G20:G26)</f>
        <v>0</v>
      </c>
      <c r="H19" s="134">
        <f t="shared" si="4"/>
        <v>0</v>
      </c>
      <c r="I19" s="134">
        <f t="shared" si="4"/>
        <v>0</v>
      </c>
    </row>
    <row r="20" spans="1:19" s="136" customFormat="1" ht="15.95" customHeight="1">
      <c r="A20" s="137" t="s">
        <v>401</v>
      </c>
      <c r="B20" s="143" t="s">
        <v>396</v>
      </c>
      <c r="C20" s="142">
        <f t="shared" si="1"/>
        <v>0</v>
      </c>
      <c r="D20" s="144"/>
      <c r="E20" s="155">
        <f t="shared" si="2"/>
        <v>0</v>
      </c>
      <c r="F20" s="141"/>
      <c r="G20" s="141"/>
      <c r="H20" s="141"/>
      <c r="I20" s="141"/>
    </row>
    <row r="21" spans="1:19" s="136" customFormat="1" ht="15.95" customHeight="1">
      <c r="A21" s="137" t="s">
        <v>402</v>
      </c>
      <c r="B21" s="143" t="s">
        <v>380</v>
      </c>
      <c r="C21" s="142">
        <f t="shared" si="1"/>
        <v>0</v>
      </c>
      <c r="D21" s="140"/>
      <c r="E21" s="161">
        <f t="shared" si="2"/>
        <v>0</v>
      </c>
      <c r="F21" s="141"/>
      <c r="G21" s="141"/>
      <c r="H21" s="141"/>
      <c r="I21" s="141"/>
    </row>
    <row r="22" spans="1:19" s="136" customFormat="1" ht="15.95" customHeight="1">
      <c r="A22" s="137" t="s">
        <v>403</v>
      </c>
      <c r="B22" s="143" t="s">
        <v>397</v>
      </c>
      <c r="C22" s="142">
        <f t="shared" si="1"/>
        <v>0</v>
      </c>
      <c r="D22" s="140"/>
      <c r="E22" s="161">
        <f t="shared" si="2"/>
        <v>0</v>
      </c>
      <c r="F22" s="141"/>
      <c r="G22" s="141"/>
      <c r="H22" s="141"/>
      <c r="I22" s="141"/>
    </row>
    <row r="23" spans="1:19" s="136" customFormat="1" ht="15.95" customHeight="1">
      <c r="A23" s="137" t="s">
        <v>404</v>
      </c>
      <c r="B23" s="143" t="s">
        <v>398</v>
      </c>
      <c r="C23" s="142">
        <f t="shared" si="1"/>
        <v>0</v>
      </c>
      <c r="D23" s="144"/>
      <c r="E23" s="161">
        <f t="shared" si="2"/>
        <v>0</v>
      </c>
      <c r="F23" s="141"/>
      <c r="G23" s="141"/>
      <c r="H23" s="141"/>
      <c r="I23" s="141"/>
    </row>
    <row r="24" spans="1:19" s="136" customFormat="1" ht="15.95" customHeight="1">
      <c r="A24" s="137" t="s">
        <v>405</v>
      </c>
      <c r="B24" s="143" t="s">
        <v>399</v>
      </c>
      <c r="C24" s="142">
        <f t="shared" si="1"/>
        <v>0</v>
      </c>
      <c r="D24" s="140"/>
      <c r="E24" s="161">
        <f t="shared" si="2"/>
        <v>0</v>
      </c>
      <c r="F24" s="141"/>
      <c r="G24" s="141"/>
      <c r="H24" s="141"/>
      <c r="I24" s="141"/>
    </row>
    <row r="25" spans="1:19" s="136" customFormat="1">
      <c r="A25" s="137" t="s">
        <v>406</v>
      </c>
      <c r="B25" s="143" t="s">
        <v>400</v>
      </c>
      <c r="C25" s="142">
        <f t="shared" ref="C25" si="5">D25+E25</f>
        <v>0</v>
      </c>
      <c r="D25" s="140"/>
      <c r="E25" s="156">
        <f t="shared" ref="E25" si="6">+F25+G25+H25+I25</f>
        <v>0</v>
      </c>
      <c r="F25" s="141"/>
      <c r="G25" s="141"/>
      <c r="H25" s="141"/>
      <c r="I25" s="141"/>
    </row>
    <row r="26" spans="1:19" s="136" customFormat="1">
      <c r="A26" s="137" t="s">
        <v>472</v>
      </c>
      <c r="B26" s="143" t="s">
        <v>472</v>
      </c>
      <c r="C26" s="142">
        <f t="shared" si="1"/>
        <v>0</v>
      </c>
      <c r="D26" s="140"/>
      <c r="E26" s="156">
        <f t="shared" si="2"/>
        <v>0</v>
      </c>
      <c r="F26" s="141"/>
      <c r="G26" s="141"/>
      <c r="H26" s="141"/>
      <c r="I26" s="141"/>
    </row>
    <row r="27" spans="1:19" s="136" customFormat="1">
      <c r="A27" s="157" t="s">
        <v>159</v>
      </c>
      <c r="B27" s="158" t="s">
        <v>112</v>
      </c>
      <c r="C27" s="134">
        <f t="shared" si="1"/>
        <v>0</v>
      </c>
      <c r="D27" s="134">
        <f>SUM(D28:D29)</f>
        <v>0</v>
      </c>
      <c r="E27" s="134">
        <f t="shared" si="2"/>
        <v>0</v>
      </c>
      <c r="F27" s="134">
        <f>SUM(F28)</f>
        <v>0</v>
      </c>
      <c r="G27" s="134">
        <f t="shared" ref="G27:I27" si="7">SUM(G28)</f>
        <v>0</v>
      </c>
      <c r="H27" s="134">
        <f t="shared" si="7"/>
        <v>0</v>
      </c>
      <c r="I27" s="134">
        <f t="shared" si="7"/>
        <v>0</v>
      </c>
    </row>
    <row r="28" spans="1:19" s="136" customFormat="1">
      <c r="A28" s="137" t="s">
        <v>407</v>
      </c>
      <c r="B28" s="149" t="s">
        <v>383</v>
      </c>
      <c r="C28" s="144">
        <f t="shared" si="1"/>
        <v>0</v>
      </c>
      <c r="D28" s="144"/>
      <c r="E28" s="141">
        <f t="shared" si="2"/>
        <v>0</v>
      </c>
      <c r="F28" s="141"/>
      <c r="G28" s="141"/>
      <c r="H28" s="141"/>
      <c r="I28" s="141"/>
    </row>
    <row r="29" spans="1:19" s="136" customFormat="1">
      <c r="A29" s="145" t="s">
        <v>474</v>
      </c>
      <c r="B29" s="146" t="s">
        <v>475</v>
      </c>
      <c r="C29" s="150"/>
      <c r="D29" s="150"/>
      <c r="E29" s="148">
        <f t="shared" ref="E29" si="8">F29+G29+H29+I29</f>
        <v>0</v>
      </c>
      <c r="F29" s="148"/>
      <c r="G29" s="148"/>
      <c r="H29" s="148"/>
      <c r="I29" s="148"/>
      <c r="J29" s="122"/>
    </row>
    <row r="30" spans="1:19">
      <c r="J30" s="107"/>
    </row>
    <row r="31" spans="1:19" s="112" customFormat="1">
      <c r="A31" s="108"/>
      <c r="B31" s="109"/>
      <c r="C31" s="110"/>
      <c r="D31" s="110"/>
      <c r="E31" s="151"/>
      <c r="F31" s="412" t="s">
        <v>408</v>
      </c>
      <c r="G31" s="412"/>
      <c r="H31" s="412"/>
      <c r="I31" s="412"/>
      <c r="J31" s="111"/>
      <c r="K31" s="111"/>
      <c r="L31" s="111"/>
      <c r="Q31" s="113"/>
      <c r="R31" s="111"/>
      <c r="S31" s="111"/>
    </row>
    <row r="32" spans="1:19" s="102" customFormat="1" ht="18.75" customHeight="1">
      <c r="C32" s="114"/>
      <c r="D32" s="114"/>
      <c r="E32" s="152"/>
      <c r="F32" s="413" t="s">
        <v>420</v>
      </c>
      <c r="G32" s="413"/>
      <c r="H32" s="413"/>
      <c r="I32" s="413"/>
      <c r="J32" s="115"/>
      <c r="Q32" s="104"/>
      <c r="S32" s="104"/>
    </row>
    <row r="33" spans="1:10">
      <c r="H33" s="153"/>
      <c r="I33" s="153"/>
    </row>
    <row r="36" spans="1:10">
      <c r="J36" s="116"/>
    </row>
    <row r="37" spans="1:10">
      <c r="A37" s="414"/>
      <c r="B37" s="414"/>
      <c r="C37" s="117"/>
      <c r="D37" s="117"/>
      <c r="E37" s="118"/>
      <c r="F37" s="415"/>
      <c r="G37" s="415"/>
      <c r="H37" s="415"/>
      <c r="I37" s="415"/>
    </row>
  </sheetData>
  <mergeCells count="13">
    <mergeCell ref="A1:B1"/>
    <mergeCell ref="A2:B2"/>
    <mergeCell ref="A3:B3"/>
    <mergeCell ref="F1:I1"/>
    <mergeCell ref="L1:U1"/>
    <mergeCell ref="F2:I2"/>
    <mergeCell ref="L2:U2"/>
    <mergeCell ref="L3:T3"/>
    <mergeCell ref="A4:I4"/>
    <mergeCell ref="F31:I31"/>
    <mergeCell ref="F32:I32"/>
    <mergeCell ref="A37:B37"/>
    <mergeCell ref="F37:I37"/>
  </mergeCells>
  <pageMargins left="0.59055118110236204" right="0" top="0.36" bottom="0.34" header="0.23" footer="0.15748031496063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8DBF-0CC7-4003-93C6-196866A8A8CE}">
  <dimension ref="A1:T37"/>
  <sheetViews>
    <sheetView topLeftCell="C1" zoomScale="90" zoomScaleNormal="90" workbookViewId="0">
      <selection activeCell="T1" sqref="T1"/>
    </sheetView>
  </sheetViews>
  <sheetFormatPr defaultRowHeight="15.75"/>
  <cols>
    <col min="1" max="1" width="4.42578125" style="339" customWidth="1"/>
    <col min="2" max="2" width="37" style="339" customWidth="1"/>
    <col min="3" max="3" width="16.7109375" style="339" customWidth="1"/>
    <col min="4" max="4" width="15.5703125" style="339" customWidth="1"/>
    <col min="5" max="5" width="18" style="339" bestFit="1" customWidth="1"/>
    <col min="6" max="6" width="20.85546875" style="340" bestFit="1" customWidth="1"/>
    <col min="7" max="8" width="17.28515625" style="340" bestFit="1" customWidth="1"/>
    <col min="9" max="9" width="17.28515625" style="340" customWidth="1"/>
    <col min="10" max="10" width="16.7109375" style="340" customWidth="1"/>
    <col min="11" max="12" width="16.140625" style="339" customWidth="1"/>
    <col min="13" max="13" width="17.5703125" style="339" customWidth="1"/>
    <col min="14" max="14" width="16.5703125" style="339" customWidth="1"/>
    <col min="15" max="15" width="11.42578125" style="339" customWidth="1"/>
    <col min="16" max="16" width="17.140625" style="339" customWidth="1"/>
    <col min="17" max="17" width="12.5703125" style="339" customWidth="1"/>
    <col min="18" max="18" width="17.7109375" style="339" customWidth="1"/>
    <col min="19" max="19" width="16.7109375" style="339" customWidth="1"/>
    <col min="20" max="20" width="17.42578125" style="339" customWidth="1"/>
    <col min="21" max="256" width="9.140625" style="339"/>
    <col min="257" max="257" width="4.42578125" style="339" customWidth="1"/>
    <col min="258" max="258" width="37" style="339" customWidth="1"/>
    <col min="259" max="259" width="16.7109375" style="339" customWidth="1"/>
    <col min="260" max="260" width="15.5703125" style="339" customWidth="1"/>
    <col min="261" max="261" width="18" style="339" bestFit="1" customWidth="1"/>
    <col min="262" max="262" width="20.85546875" style="339" bestFit="1" customWidth="1"/>
    <col min="263" max="264" width="17.28515625" style="339" bestFit="1" customWidth="1"/>
    <col min="265" max="265" width="17.28515625" style="339" customWidth="1"/>
    <col min="266" max="266" width="16.7109375" style="339" customWidth="1"/>
    <col min="267" max="268" width="16.140625" style="339" customWidth="1"/>
    <col min="269" max="269" width="17.5703125" style="339" customWidth="1"/>
    <col min="270" max="270" width="16.5703125" style="339" customWidth="1"/>
    <col min="271" max="271" width="11.42578125" style="339" customWidth="1"/>
    <col min="272" max="272" width="17.140625" style="339" customWidth="1"/>
    <col min="273" max="273" width="12.5703125" style="339" customWidth="1"/>
    <col min="274" max="274" width="17.7109375" style="339" customWidth="1"/>
    <col min="275" max="275" width="16.7109375" style="339" customWidth="1"/>
    <col min="276" max="276" width="17.42578125" style="339" customWidth="1"/>
    <col min="277" max="512" width="9.140625" style="339"/>
    <col min="513" max="513" width="4.42578125" style="339" customWidth="1"/>
    <col min="514" max="514" width="37" style="339" customWidth="1"/>
    <col min="515" max="515" width="16.7109375" style="339" customWidth="1"/>
    <col min="516" max="516" width="15.5703125" style="339" customWidth="1"/>
    <col min="517" max="517" width="18" style="339" bestFit="1" customWidth="1"/>
    <col min="518" max="518" width="20.85546875" style="339" bestFit="1" customWidth="1"/>
    <col min="519" max="520" width="17.28515625" style="339" bestFit="1" customWidth="1"/>
    <col min="521" max="521" width="17.28515625" style="339" customWidth="1"/>
    <col min="522" max="522" width="16.7109375" style="339" customWidth="1"/>
    <col min="523" max="524" width="16.140625" style="339" customWidth="1"/>
    <col min="525" max="525" width="17.5703125" style="339" customWidth="1"/>
    <col min="526" max="526" width="16.5703125" style="339" customWidth="1"/>
    <col min="527" max="527" width="11.42578125" style="339" customWidth="1"/>
    <col min="528" max="528" width="17.140625" style="339" customWidth="1"/>
    <col min="529" max="529" width="12.5703125" style="339" customWidth="1"/>
    <col min="530" max="530" width="17.7109375" style="339" customWidth="1"/>
    <col min="531" max="531" width="16.7109375" style="339" customWidth="1"/>
    <col min="532" max="532" width="17.42578125" style="339" customWidth="1"/>
    <col min="533" max="768" width="9.140625" style="339"/>
    <col min="769" max="769" width="4.42578125" style="339" customWidth="1"/>
    <col min="770" max="770" width="37" style="339" customWidth="1"/>
    <col min="771" max="771" width="16.7109375" style="339" customWidth="1"/>
    <col min="772" max="772" width="15.5703125" style="339" customWidth="1"/>
    <col min="773" max="773" width="18" style="339" bestFit="1" customWidth="1"/>
    <col min="774" max="774" width="20.85546875" style="339" bestFit="1" customWidth="1"/>
    <col min="775" max="776" width="17.28515625" style="339" bestFit="1" customWidth="1"/>
    <col min="777" max="777" width="17.28515625" style="339" customWidth="1"/>
    <col min="778" max="778" width="16.7109375" style="339" customWidth="1"/>
    <col min="779" max="780" width="16.140625" style="339" customWidth="1"/>
    <col min="781" max="781" width="17.5703125" style="339" customWidth="1"/>
    <col min="782" max="782" width="16.5703125" style="339" customWidth="1"/>
    <col min="783" max="783" width="11.42578125" style="339" customWidth="1"/>
    <col min="784" max="784" width="17.140625" style="339" customWidth="1"/>
    <col min="785" max="785" width="12.5703125" style="339" customWidth="1"/>
    <col min="786" max="786" width="17.7109375" style="339" customWidth="1"/>
    <col min="787" max="787" width="16.7109375" style="339" customWidth="1"/>
    <col min="788" max="788" width="17.42578125" style="339" customWidth="1"/>
    <col min="789" max="1024" width="9.140625" style="339"/>
    <col min="1025" max="1025" width="4.42578125" style="339" customWidth="1"/>
    <col min="1026" max="1026" width="37" style="339" customWidth="1"/>
    <col min="1027" max="1027" width="16.7109375" style="339" customWidth="1"/>
    <col min="1028" max="1028" width="15.5703125" style="339" customWidth="1"/>
    <col min="1029" max="1029" width="18" style="339" bestFit="1" customWidth="1"/>
    <col min="1030" max="1030" width="20.85546875" style="339" bestFit="1" customWidth="1"/>
    <col min="1031" max="1032" width="17.28515625" style="339" bestFit="1" customWidth="1"/>
    <col min="1033" max="1033" width="17.28515625" style="339" customWidth="1"/>
    <col min="1034" max="1034" width="16.7109375" style="339" customWidth="1"/>
    <col min="1035" max="1036" width="16.140625" style="339" customWidth="1"/>
    <col min="1037" max="1037" width="17.5703125" style="339" customWidth="1"/>
    <col min="1038" max="1038" width="16.5703125" style="339" customWidth="1"/>
    <col min="1039" max="1039" width="11.42578125" style="339" customWidth="1"/>
    <col min="1040" max="1040" width="17.140625" style="339" customWidth="1"/>
    <col min="1041" max="1041" width="12.5703125" style="339" customWidth="1"/>
    <col min="1042" max="1042" width="17.7109375" style="339" customWidth="1"/>
    <col min="1043" max="1043" width="16.7109375" style="339" customWidth="1"/>
    <col min="1044" max="1044" width="17.42578125" style="339" customWidth="1"/>
    <col min="1045" max="1280" width="9.140625" style="339"/>
    <col min="1281" max="1281" width="4.42578125" style="339" customWidth="1"/>
    <col min="1282" max="1282" width="37" style="339" customWidth="1"/>
    <col min="1283" max="1283" width="16.7109375" style="339" customWidth="1"/>
    <col min="1284" max="1284" width="15.5703125" style="339" customWidth="1"/>
    <col min="1285" max="1285" width="18" style="339" bestFit="1" customWidth="1"/>
    <col min="1286" max="1286" width="20.85546875" style="339" bestFit="1" customWidth="1"/>
    <col min="1287" max="1288" width="17.28515625" style="339" bestFit="1" customWidth="1"/>
    <col min="1289" max="1289" width="17.28515625" style="339" customWidth="1"/>
    <col min="1290" max="1290" width="16.7109375" style="339" customWidth="1"/>
    <col min="1291" max="1292" width="16.140625" style="339" customWidth="1"/>
    <col min="1293" max="1293" width="17.5703125" style="339" customWidth="1"/>
    <col min="1294" max="1294" width="16.5703125" style="339" customWidth="1"/>
    <col min="1295" max="1295" width="11.42578125" style="339" customWidth="1"/>
    <col min="1296" max="1296" width="17.140625" style="339" customWidth="1"/>
    <col min="1297" max="1297" width="12.5703125" style="339" customWidth="1"/>
    <col min="1298" max="1298" width="17.7109375" style="339" customWidth="1"/>
    <col min="1299" max="1299" width="16.7109375" style="339" customWidth="1"/>
    <col min="1300" max="1300" width="17.42578125" style="339" customWidth="1"/>
    <col min="1301" max="1536" width="9.140625" style="339"/>
    <col min="1537" max="1537" width="4.42578125" style="339" customWidth="1"/>
    <col min="1538" max="1538" width="37" style="339" customWidth="1"/>
    <col min="1539" max="1539" width="16.7109375" style="339" customWidth="1"/>
    <col min="1540" max="1540" width="15.5703125" style="339" customWidth="1"/>
    <col min="1541" max="1541" width="18" style="339" bestFit="1" customWidth="1"/>
    <col min="1542" max="1542" width="20.85546875" style="339" bestFit="1" customWidth="1"/>
    <col min="1543" max="1544" width="17.28515625" style="339" bestFit="1" customWidth="1"/>
    <col min="1545" max="1545" width="17.28515625" style="339" customWidth="1"/>
    <col min="1546" max="1546" width="16.7109375" style="339" customWidth="1"/>
    <col min="1547" max="1548" width="16.140625" style="339" customWidth="1"/>
    <col min="1549" max="1549" width="17.5703125" style="339" customWidth="1"/>
    <col min="1550" max="1550" width="16.5703125" style="339" customWidth="1"/>
    <col min="1551" max="1551" width="11.42578125" style="339" customWidth="1"/>
    <col min="1552" max="1552" width="17.140625" style="339" customWidth="1"/>
    <col min="1553" max="1553" width="12.5703125" style="339" customWidth="1"/>
    <col min="1554" max="1554" width="17.7109375" style="339" customWidth="1"/>
    <col min="1555" max="1555" width="16.7109375" style="339" customWidth="1"/>
    <col min="1556" max="1556" width="17.42578125" style="339" customWidth="1"/>
    <col min="1557" max="1792" width="9.140625" style="339"/>
    <col min="1793" max="1793" width="4.42578125" style="339" customWidth="1"/>
    <col min="1794" max="1794" width="37" style="339" customWidth="1"/>
    <col min="1795" max="1795" width="16.7109375" style="339" customWidth="1"/>
    <col min="1796" max="1796" width="15.5703125" style="339" customWidth="1"/>
    <col min="1797" max="1797" width="18" style="339" bestFit="1" customWidth="1"/>
    <col min="1798" max="1798" width="20.85546875" style="339" bestFit="1" customWidth="1"/>
    <col min="1799" max="1800" width="17.28515625" style="339" bestFit="1" customWidth="1"/>
    <col min="1801" max="1801" width="17.28515625" style="339" customWidth="1"/>
    <col min="1802" max="1802" width="16.7109375" style="339" customWidth="1"/>
    <col min="1803" max="1804" width="16.140625" style="339" customWidth="1"/>
    <col min="1805" max="1805" width="17.5703125" style="339" customWidth="1"/>
    <col min="1806" max="1806" width="16.5703125" style="339" customWidth="1"/>
    <col min="1807" max="1807" width="11.42578125" style="339" customWidth="1"/>
    <col min="1808" max="1808" width="17.140625" style="339" customWidth="1"/>
    <col min="1809" max="1809" width="12.5703125" style="339" customWidth="1"/>
    <col min="1810" max="1810" width="17.7109375" style="339" customWidth="1"/>
    <col min="1811" max="1811" width="16.7109375" style="339" customWidth="1"/>
    <col min="1812" max="1812" width="17.42578125" style="339" customWidth="1"/>
    <col min="1813" max="2048" width="9.140625" style="339"/>
    <col min="2049" max="2049" width="4.42578125" style="339" customWidth="1"/>
    <col min="2050" max="2050" width="37" style="339" customWidth="1"/>
    <col min="2051" max="2051" width="16.7109375" style="339" customWidth="1"/>
    <col min="2052" max="2052" width="15.5703125" style="339" customWidth="1"/>
    <col min="2053" max="2053" width="18" style="339" bestFit="1" customWidth="1"/>
    <col min="2054" max="2054" width="20.85546875" style="339" bestFit="1" customWidth="1"/>
    <col min="2055" max="2056" width="17.28515625" style="339" bestFit="1" customWidth="1"/>
    <col min="2057" max="2057" width="17.28515625" style="339" customWidth="1"/>
    <col min="2058" max="2058" width="16.7109375" style="339" customWidth="1"/>
    <col min="2059" max="2060" width="16.140625" style="339" customWidth="1"/>
    <col min="2061" max="2061" width="17.5703125" style="339" customWidth="1"/>
    <col min="2062" max="2062" width="16.5703125" style="339" customWidth="1"/>
    <col min="2063" max="2063" width="11.42578125" style="339" customWidth="1"/>
    <col min="2064" max="2064" width="17.140625" style="339" customWidth="1"/>
    <col min="2065" max="2065" width="12.5703125" style="339" customWidth="1"/>
    <col min="2066" max="2066" width="17.7109375" style="339" customWidth="1"/>
    <col min="2067" max="2067" width="16.7109375" style="339" customWidth="1"/>
    <col min="2068" max="2068" width="17.42578125" style="339" customWidth="1"/>
    <col min="2069" max="2304" width="9.140625" style="339"/>
    <col min="2305" max="2305" width="4.42578125" style="339" customWidth="1"/>
    <col min="2306" max="2306" width="37" style="339" customWidth="1"/>
    <col min="2307" max="2307" width="16.7109375" style="339" customWidth="1"/>
    <col min="2308" max="2308" width="15.5703125" style="339" customWidth="1"/>
    <col min="2309" max="2309" width="18" style="339" bestFit="1" customWidth="1"/>
    <col min="2310" max="2310" width="20.85546875" style="339" bestFit="1" customWidth="1"/>
    <col min="2311" max="2312" width="17.28515625" style="339" bestFit="1" customWidth="1"/>
    <col min="2313" max="2313" width="17.28515625" style="339" customWidth="1"/>
    <col min="2314" max="2314" width="16.7109375" style="339" customWidth="1"/>
    <col min="2315" max="2316" width="16.140625" style="339" customWidth="1"/>
    <col min="2317" max="2317" width="17.5703125" style="339" customWidth="1"/>
    <col min="2318" max="2318" width="16.5703125" style="339" customWidth="1"/>
    <col min="2319" max="2319" width="11.42578125" style="339" customWidth="1"/>
    <col min="2320" max="2320" width="17.140625" style="339" customWidth="1"/>
    <col min="2321" max="2321" width="12.5703125" style="339" customWidth="1"/>
    <col min="2322" max="2322" width="17.7109375" style="339" customWidth="1"/>
    <col min="2323" max="2323" width="16.7109375" style="339" customWidth="1"/>
    <col min="2324" max="2324" width="17.42578125" style="339" customWidth="1"/>
    <col min="2325" max="2560" width="9.140625" style="339"/>
    <col min="2561" max="2561" width="4.42578125" style="339" customWidth="1"/>
    <col min="2562" max="2562" width="37" style="339" customWidth="1"/>
    <col min="2563" max="2563" width="16.7109375" style="339" customWidth="1"/>
    <col min="2564" max="2564" width="15.5703125" style="339" customWidth="1"/>
    <col min="2565" max="2565" width="18" style="339" bestFit="1" customWidth="1"/>
    <col min="2566" max="2566" width="20.85546875" style="339" bestFit="1" customWidth="1"/>
    <col min="2567" max="2568" width="17.28515625" style="339" bestFit="1" customWidth="1"/>
    <col min="2569" max="2569" width="17.28515625" style="339" customWidth="1"/>
    <col min="2570" max="2570" width="16.7109375" style="339" customWidth="1"/>
    <col min="2571" max="2572" width="16.140625" style="339" customWidth="1"/>
    <col min="2573" max="2573" width="17.5703125" style="339" customWidth="1"/>
    <col min="2574" max="2574" width="16.5703125" style="339" customWidth="1"/>
    <col min="2575" max="2575" width="11.42578125" style="339" customWidth="1"/>
    <col min="2576" max="2576" width="17.140625" style="339" customWidth="1"/>
    <col min="2577" max="2577" width="12.5703125" style="339" customWidth="1"/>
    <col min="2578" max="2578" width="17.7109375" style="339" customWidth="1"/>
    <col min="2579" max="2579" width="16.7109375" style="339" customWidth="1"/>
    <col min="2580" max="2580" width="17.42578125" style="339" customWidth="1"/>
    <col min="2581" max="2816" width="9.140625" style="339"/>
    <col min="2817" max="2817" width="4.42578125" style="339" customWidth="1"/>
    <col min="2818" max="2818" width="37" style="339" customWidth="1"/>
    <col min="2819" max="2819" width="16.7109375" style="339" customWidth="1"/>
    <col min="2820" max="2820" width="15.5703125" style="339" customWidth="1"/>
    <col min="2821" max="2821" width="18" style="339" bestFit="1" customWidth="1"/>
    <col min="2822" max="2822" width="20.85546875" style="339" bestFit="1" customWidth="1"/>
    <col min="2823" max="2824" width="17.28515625" style="339" bestFit="1" customWidth="1"/>
    <col min="2825" max="2825" width="17.28515625" style="339" customWidth="1"/>
    <col min="2826" max="2826" width="16.7109375" style="339" customWidth="1"/>
    <col min="2827" max="2828" width="16.140625" style="339" customWidth="1"/>
    <col min="2829" max="2829" width="17.5703125" style="339" customWidth="1"/>
    <col min="2830" max="2830" width="16.5703125" style="339" customWidth="1"/>
    <col min="2831" max="2831" width="11.42578125" style="339" customWidth="1"/>
    <col min="2832" max="2832" width="17.140625" style="339" customWidth="1"/>
    <col min="2833" max="2833" width="12.5703125" style="339" customWidth="1"/>
    <col min="2834" max="2834" width="17.7109375" style="339" customWidth="1"/>
    <col min="2835" max="2835" width="16.7109375" style="339" customWidth="1"/>
    <col min="2836" max="2836" width="17.42578125" style="339" customWidth="1"/>
    <col min="2837" max="3072" width="9.140625" style="339"/>
    <col min="3073" max="3073" width="4.42578125" style="339" customWidth="1"/>
    <col min="3074" max="3074" width="37" style="339" customWidth="1"/>
    <col min="3075" max="3075" width="16.7109375" style="339" customWidth="1"/>
    <col min="3076" max="3076" width="15.5703125" style="339" customWidth="1"/>
    <col min="3077" max="3077" width="18" style="339" bestFit="1" customWidth="1"/>
    <col min="3078" max="3078" width="20.85546875" style="339" bestFit="1" customWidth="1"/>
    <col min="3079" max="3080" width="17.28515625" style="339" bestFit="1" customWidth="1"/>
    <col min="3081" max="3081" width="17.28515625" style="339" customWidth="1"/>
    <col min="3082" max="3082" width="16.7109375" style="339" customWidth="1"/>
    <col min="3083" max="3084" width="16.140625" style="339" customWidth="1"/>
    <col min="3085" max="3085" width="17.5703125" style="339" customWidth="1"/>
    <col min="3086" max="3086" width="16.5703125" style="339" customWidth="1"/>
    <col min="3087" max="3087" width="11.42578125" style="339" customWidth="1"/>
    <col min="3088" max="3088" width="17.140625" style="339" customWidth="1"/>
    <col min="3089" max="3089" width="12.5703125" style="339" customWidth="1"/>
    <col min="3090" max="3090" width="17.7109375" style="339" customWidth="1"/>
    <col min="3091" max="3091" width="16.7109375" style="339" customWidth="1"/>
    <col min="3092" max="3092" width="17.42578125" style="339" customWidth="1"/>
    <col min="3093" max="3328" width="9.140625" style="339"/>
    <col min="3329" max="3329" width="4.42578125" style="339" customWidth="1"/>
    <col min="3330" max="3330" width="37" style="339" customWidth="1"/>
    <col min="3331" max="3331" width="16.7109375" style="339" customWidth="1"/>
    <col min="3332" max="3332" width="15.5703125" style="339" customWidth="1"/>
    <col min="3333" max="3333" width="18" style="339" bestFit="1" customWidth="1"/>
    <col min="3334" max="3334" width="20.85546875" style="339" bestFit="1" customWidth="1"/>
    <col min="3335" max="3336" width="17.28515625" style="339" bestFit="1" customWidth="1"/>
    <col min="3337" max="3337" width="17.28515625" style="339" customWidth="1"/>
    <col min="3338" max="3338" width="16.7109375" style="339" customWidth="1"/>
    <col min="3339" max="3340" width="16.140625" style="339" customWidth="1"/>
    <col min="3341" max="3341" width="17.5703125" style="339" customWidth="1"/>
    <col min="3342" max="3342" width="16.5703125" style="339" customWidth="1"/>
    <col min="3343" max="3343" width="11.42578125" style="339" customWidth="1"/>
    <col min="3344" max="3344" width="17.140625" style="339" customWidth="1"/>
    <col min="3345" max="3345" width="12.5703125" style="339" customWidth="1"/>
    <col min="3346" max="3346" width="17.7109375" style="339" customWidth="1"/>
    <col min="3347" max="3347" width="16.7109375" style="339" customWidth="1"/>
    <col min="3348" max="3348" width="17.42578125" style="339" customWidth="1"/>
    <col min="3349" max="3584" width="9.140625" style="339"/>
    <col min="3585" max="3585" width="4.42578125" style="339" customWidth="1"/>
    <col min="3586" max="3586" width="37" style="339" customWidth="1"/>
    <col min="3587" max="3587" width="16.7109375" style="339" customWidth="1"/>
    <col min="3588" max="3588" width="15.5703125" style="339" customWidth="1"/>
    <col min="3589" max="3589" width="18" style="339" bestFit="1" customWidth="1"/>
    <col min="3590" max="3590" width="20.85546875" style="339" bestFit="1" customWidth="1"/>
    <col min="3591" max="3592" width="17.28515625" style="339" bestFit="1" customWidth="1"/>
    <col min="3593" max="3593" width="17.28515625" style="339" customWidth="1"/>
    <col min="3594" max="3594" width="16.7109375" style="339" customWidth="1"/>
    <col min="3595" max="3596" width="16.140625" style="339" customWidth="1"/>
    <col min="3597" max="3597" width="17.5703125" style="339" customWidth="1"/>
    <col min="3598" max="3598" width="16.5703125" style="339" customWidth="1"/>
    <col min="3599" max="3599" width="11.42578125" style="339" customWidth="1"/>
    <col min="3600" max="3600" width="17.140625" style="339" customWidth="1"/>
    <col min="3601" max="3601" width="12.5703125" style="339" customWidth="1"/>
    <col min="3602" max="3602" width="17.7109375" style="339" customWidth="1"/>
    <col min="3603" max="3603" width="16.7109375" style="339" customWidth="1"/>
    <col min="3604" max="3604" width="17.42578125" style="339" customWidth="1"/>
    <col min="3605" max="3840" width="9.140625" style="339"/>
    <col min="3841" max="3841" width="4.42578125" style="339" customWidth="1"/>
    <col min="3842" max="3842" width="37" style="339" customWidth="1"/>
    <col min="3843" max="3843" width="16.7109375" style="339" customWidth="1"/>
    <col min="3844" max="3844" width="15.5703125" style="339" customWidth="1"/>
    <col min="3845" max="3845" width="18" style="339" bestFit="1" customWidth="1"/>
    <col min="3846" max="3846" width="20.85546875" style="339" bestFit="1" customWidth="1"/>
    <col min="3847" max="3848" width="17.28515625" style="339" bestFit="1" customWidth="1"/>
    <col min="3849" max="3849" width="17.28515625" style="339" customWidth="1"/>
    <col min="3850" max="3850" width="16.7109375" style="339" customWidth="1"/>
    <col min="3851" max="3852" width="16.140625" style="339" customWidth="1"/>
    <col min="3853" max="3853" width="17.5703125" style="339" customWidth="1"/>
    <col min="3854" max="3854" width="16.5703125" style="339" customWidth="1"/>
    <col min="3855" max="3855" width="11.42578125" style="339" customWidth="1"/>
    <col min="3856" max="3856" width="17.140625" style="339" customWidth="1"/>
    <col min="3857" max="3857" width="12.5703125" style="339" customWidth="1"/>
    <col min="3858" max="3858" width="17.7109375" style="339" customWidth="1"/>
    <col min="3859" max="3859" width="16.7109375" style="339" customWidth="1"/>
    <col min="3860" max="3860" width="17.42578125" style="339" customWidth="1"/>
    <col min="3861" max="4096" width="9.140625" style="339"/>
    <col min="4097" max="4097" width="4.42578125" style="339" customWidth="1"/>
    <col min="4098" max="4098" width="37" style="339" customWidth="1"/>
    <col min="4099" max="4099" width="16.7109375" style="339" customWidth="1"/>
    <col min="4100" max="4100" width="15.5703125" style="339" customWidth="1"/>
    <col min="4101" max="4101" width="18" style="339" bestFit="1" customWidth="1"/>
    <col min="4102" max="4102" width="20.85546875" style="339" bestFit="1" customWidth="1"/>
    <col min="4103" max="4104" width="17.28515625" style="339" bestFit="1" customWidth="1"/>
    <col min="4105" max="4105" width="17.28515625" style="339" customWidth="1"/>
    <col min="4106" max="4106" width="16.7109375" style="339" customWidth="1"/>
    <col min="4107" max="4108" width="16.140625" style="339" customWidth="1"/>
    <col min="4109" max="4109" width="17.5703125" style="339" customWidth="1"/>
    <col min="4110" max="4110" width="16.5703125" style="339" customWidth="1"/>
    <col min="4111" max="4111" width="11.42578125" style="339" customWidth="1"/>
    <col min="4112" max="4112" width="17.140625" style="339" customWidth="1"/>
    <col min="4113" max="4113" width="12.5703125" style="339" customWidth="1"/>
    <col min="4114" max="4114" width="17.7109375" style="339" customWidth="1"/>
    <col min="4115" max="4115" width="16.7109375" style="339" customWidth="1"/>
    <col min="4116" max="4116" width="17.42578125" style="339" customWidth="1"/>
    <col min="4117" max="4352" width="9.140625" style="339"/>
    <col min="4353" max="4353" width="4.42578125" style="339" customWidth="1"/>
    <col min="4354" max="4354" width="37" style="339" customWidth="1"/>
    <col min="4355" max="4355" width="16.7109375" style="339" customWidth="1"/>
    <col min="4356" max="4356" width="15.5703125" style="339" customWidth="1"/>
    <col min="4357" max="4357" width="18" style="339" bestFit="1" customWidth="1"/>
    <col min="4358" max="4358" width="20.85546875" style="339" bestFit="1" customWidth="1"/>
    <col min="4359" max="4360" width="17.28515625" style="339" bestFit="1" customWidth="1"/>
    <col min="4361" max="4361" width="17.28515625" style="339" customWidth="1"/>
    <col min="4362" max="4362" width="16.7109375" style="339" customWidth="1"/>
    <col min="4363" max="4364" width="16.140625" style="339" customWidth="1"/>
    <col min="4365" max="4365" width="17.5703125" style="339" customWidth="1"/>
    <col min="4366" max="4366" width="16.5703125" style="339" customWidth="1"/>
    <col min="4367" max="4367" width="11.42578125" style="339" customWidth="1"/>
    <col min="4368" max="4368" width="17.140625" style="339" customWidth="1"/>
    <col min="4369" max="4369" width="12.5703125" style="339" customWidth="1"/>
    <col min="4370" max="4370" width="17.7109375" style="339" customWidth="1"/>
    <col min="4371" max="4371" width="16.7109375" style="339" customWidth="1"/>
    <col min="4372" max="4372" width="17.42578125" style="339" customWidth="1"/>
    <col min="4373" max="4608" width="9.140625" style="339"/>
    <col min="4609" max="4609" width="4.42578125" style="339" customWidth="1"/>
    <col min="4610" max="4610" width="37" style="339" customWidth="1"/>
    <col min="4611" max="4611" width="16.7109375" style="339" customWidth="1"/>
    <col min="4612" max="4612" width="15.5703125" style="339" customWidth="1"/>
    <col min="4613" max="4613" width="18" style="339" bestFit="1" customWidth="1"/>
    <col min="4614" max="4614" width="20.85546875" style="339" bestFit="1" customWidth="1"/>
    <col min="4615" max="4616" width="17.28515625" style="339" bestFit="1" customWidth="1"/>
    <col min="4617" max="4617" width="17.28515625" style="339" customWidth="1"/>
    <col min="4618" max="4618" width="16.7109375" style="339" customWidth="1"/>
    <col min="4619" max="4620" width="16.140625" style="339" customWidth="1"/>
    <col min="4621" max="4621" width="17.5703125" style="339" customWidth="1"/>
    <col min="4622" max="4622" width="16.5703125" style="339" customWidth="1"/>
    <col min="4623" max="4623" width="11.42578125" style="339" customWidth="1"/>
    <col min="4624" max="4624" width="17.140625" style="339" customWidth="1"/>
    <col min="4625" max="4625" width="12.5703125" style="339" customWidth="1"/>
    <col min="4626" max="4626" width="17.7109375" style="339" customWidth="1"/>
    <col min="4627" max="4627" width="16.7109375" style="339" customWidth="1"/>
    <col min="4628" max="4628" width="17.42578125" style="339" customWidth="1"/>
    <col min="4629" max="4864" width="9.140625" style="339"/>
    <col min="4865" max="4865" width="4.42578125" style="339" customWidth="1"/>
    <col min="4866" max="4866" width="37" style="339" customWidth="1"/>
    <col min="4867" max="4867" width="16.7109375" style="339" customWidth="1"/>
    <col min="4868" max="4868" width="15.5703125" style="339" customWidth="1"/>
    <col min="4869" max="4869" width="18" style="339" bestFit="1" customWidth="1"/>
    <col min="4870" max="4870" width="20.85546875" style="339" bestFit="1" customWidth="1"/>
    <col min="4871" max="4872" width="17.28515625" style="339" bestFit="1" customWidth="1"/>
    <col min="4873" max="4873" width="17.28515625" style="339" customWidth="1"/>
    <col min="4874" max="4874" width="16.7109375" style="339" customWidth="1"/>
    <col min="4875" max="4876" width="16.140625" style="339" customWidth="1"/>
    <col min="4877" max="4877" width="17.5703125" style="339" customWidth="1"/>
    <col min="4878" max="4878" width="16.5703125" style="339" customWidth="1"/>
    <col min="4879" max="4879" width="11.42578125" style="339" customWidth="1"/>
    <col min="4880" max="4880" width="17.140625" style="339" customWidth="1"/>
    <col min="4881" max="4881" width="12.5703125" style="339" customWidth="1"/>
    <col min="4882" max="4882" width="17.7109375" style="339" customWidth="1"/>
    <col min="4883" max="4883" width="16.7109375" style="339" customWidth="1"/>
    <col min="4884" max="4884" width="17.42578125" style="339" customWidth="1"/>
    <col min="4885" max="5120" width="9.140625" style="339"/>
    <col min="5121" max="5121" width="4.42578125" style="339" customWidth="1"/>
    <col min="5122" max="5122" width="37" style="339" customWidth="1"/>
    <col min="5123" max="5123" width="16.7109375" style="339" customWidth="1"/>
    <col min="5124" max="5124" width="15.5703125" style="339" customWidth="1"/>
    <col min="5125" max="5125" width="18" style="339" bestFit="1" customWidth="1"/>
    <col min="5126" max="5126" width="20.85546875" style="339" bestFit="1" customWidth="1"/>
    <col min="5127" max="5128" width="17.28515625" style="339" bestFit="1" customWidth="1"/>
    <col min="5129" max="5129" width="17.28515625" style="339" customWidth="1"/>
    <col min="5130" max="5130" width="16.7109375" style="339" customWidth="1"/>
    <col min="5131" max="5132" width="16.140625" style="339" customWidth="1"/>
    <col min="5133" max="5133" width="17.5703125" style="339" customWidth="1"/>
    <col min="5134" max="5134" width="16.5703125" style="339" customWidth="1"/>
    <col min="5135" max="5135" width="11.42578125" style="339" customWidth="1"/>
    <col min="5136" max="5136" width="17.140625" style="339" customWidth="1"/>
    <col min="5137" max="5137" width="12.5703125" style="339" customWidth="1"/>
    <col min="5138" max="5138" width="17.7109375" style="339" customWidth="1"/>
    <col min="5139" max="5139" width="16.7109375" style="339" customWidth="1"/>
    <col min="5140" max="5140" width="17.42578125" style="339" customWidth="1"/>
    <col min="5141" max="5376" width="9.140625" style="339"/>
    <col min="5377" max="5377" width="4.42578125" style="339" customWidth="1"/>
    <col min="5378" max="5378" width="37" style="339" customWidth="1"/>
    <col min="5379" max="5379" width="16.7109375" style="339" customWidth="1"/>
    <col min="5380" max="5380" width="15.5703125" style="339" customWidth="1"/>
    <col min="5381" max="5381" width="18" style="339" bestFit="1" customWidth="1"/>
    <col min="5382" max="5382" width="20.85546875" style="339" bestFit="1" customWidth="1"/>
    <col min="5383" max="5384" width="17.28515625" style="339" bestFit="1" customWidth="1"/>
    <col min="5385" max="5385" width="17.28515625" style="339" customWidth="1"/>
    <col min="5386" max="5386" width="16.7109375" style="339" customWidth="1"/>
    <col min="5387" max="5388" width="16.140625" style="339" customWidth="1"/>
    <col min="5389" max="5389" width="17.5703125" style="339" customWidth="1"/>
    <col min="5390" max="5390" width="16.5703125" style="339" customWidth="1"/>
    <col min="5391" max="5391" width="11.42578125" style="339" customWidth="1"/>
    <col min="5392" max="5392" width="17.140625" style="339" customWidth="1"/>
    <col min="5393" max="5393" width="12.5703125" style="339" customWidth="1"/>
    <col min="5394" max="5394" width="17.7109375" style="339" customWidth="1"/>
    <col min="5395" max="5395" width="16.7109375" style="339" customWidth="1"/>
    <col min="5396" max="5396" width="17.42578125" style="339" customWidth="1"/>
    <col min="5397" max="5632" width="9.140625" style="339"/>
    <col min="5633" max="5633" width="4.42578125" style="339" customWidth="1"/>
    <col min="5634" max="5634" width="37" style="339" customWidth="1"/>
    <col min="5635" max="5635" width="16.7109375" style="339" customWidth="1"/>
    <col min="5636" max="5636" width="15.5703125" style="339" customWidth="1"/>
    <col min="5637" max="5637" width="18" style="339" bestFit="1" customWidth="1"/>
    <col min="5638" max="5638" width="20.85546875" style="339" bestFit="1" customWidth="1"/>
    <col min="5639" max="5640" width="17.28515625" style="339" bestFit="1" customWidth="1"/>
    <col min="5641" max="5641" width="17.28515625" style="339" customWidth="1"/>
    <col min="5642" max="5642" width="16.7109375" style="339" customWidth="1"/>
    <col min="5643" max="5644" width="16.140625" style="339" customWidth="1"/>
    <col min="5645" max="5645" width="17.5703125" style="339" customWidth="1"/>
    <col min="5646" max="5646" width="16.5703125" style="339" customWidth="1"/>
    <col min="5647" max="5647" width="11.42578125" style="339" customWidth="1"/>
    <col min="5648" max="5648" width="17.140625" style="339" customWidth="1"/>
    <col min="5649" max="5649" width="12.5703125" style="339" customWidth="1"/>
    <col min="5650" max="5650" width="17.7109375" style="339" customWidth="1"/>
    <col min="5651" max="5651" width="16.7109375" style="339" customWidth="1"/>
    <col min="5652" max="5652" width="17.42578125" style="339" customWidth="1"/>
    <col min="5653" max="5888" width="9.140625" style="339"/>
    <col min="5889" max="5889" width="4.42578125" style="339" customWidth="1"/>
    <col min="5890" max="5890" width="37" style="339" customWidth="1"/>
    <col min="5891" max="5891" width="16.7109375" style="339" customWidth="1"/>
    <col min="5892" max="5892" width="15.5703125" style="339" customWidth="1"/>
    <col min="5893" max="5893" width="18" style="339" bestFit="1" customWidth="1"/>
    <col min="5894" max="5894" width="20.85546875" style="339" bestFit="1" customWidth="1"/>
    <col min="5895" max="5896" width="17.28515625" style="339" bestFit="1" customWidth="1"/>
    <col min="5897" max="5897" width="17.28515625" style="339" customWidth="1"/>
    <col min="5898" max="5898" width="16.7109375" style="339" customWidth="1"/>
    <col min="5899" max="5900" width="16.140625" style="339" customWidth="1"/>
    <col min="5901" max="5901" width="17.5703125" style="339" customWidth="1"/>
    <col min="5902" max="5902" width="16.5703125" style="339" customWidth="1"/>
    <col min="5903" max="5903" width="11.42578125" style="339" customWidth="1"/>
    <col min="5904" max="5904" width="17.140625" style="339" customWidth="1"/>
    <col min="5905" max="5905" width="12.5703125" style="339" customWidth="1"/>
    <col min="5906" max="5906" width="17.7109375" style="339" customWidth="1"/>
    <col min="5907" max="5907" width="16.7109375" style="339" customWidth="1"/>
    <col min="5908" max="5908" width="17.42578125" style="339" customWidth="1"/>
    <col min="5909" max="6144" width="9.140625" style="339"/>
    <col min="6145" max="6145" width="4.42578125" style="339" customWidth="1"/>
    <col min="6146" max="6146" width="37" style="339" customWidth="1"/>
    <col min="6147" max="6147" width="16.7109375" style="339" customWidth="1"/>
    <col min="6148" max="6148" width="15.5703125" style="339" customWidth="1"/>
    <col min="6149" max="6149" width="18" style="339" bestFit="1" customWidth="1"/>
    <col min="6150" max="6150" width="20.85546875" style="339" bestFit="1" customWidth="1"/>
    <col min="6151" max="6152" width="17.28515625" style="339" bestFit="1" customWidth="1"/>
    <col min="6153" max="6153" width="17.28515625" style="339" customWidth="1"/>
    <col min="6154" max="6154" width="16.7109375" style="339" customWidth="1"/>
    <col min="6155" max="6156" width="16.140625" style="339" customWidth="1"/>
    <col min="6157" max="6157" width="17.5703125" style="339" customWidth="1"/>
    <col min="6158" max="6158" width="16.5703125" style="339" customWidth="1"/>
    <col min="6159" max="6159" width="11.42578125" style="339" customWidth="1"/>
    <col min="6160" max="6160" width="17.140625" style="339" customWidth="1"/>
    <col min="6161" max="6161" width="12.5703125" style="339" customWidth="1"/>
    <col min="6162" max="6162" width="17.7109375" style="339" customWidth="1"/>
    <col min="6163" max="6163" width="16.7109375" style="339" customWidth="1"/>
    <col min="6164" max="6164" width="17.42578125" style="339" customWidth="1"/>
    <col min="6165" max="6400" width="9.140625" style="339"/>
    <col min="6401" max="6401" width="4.42578125" style="339" customWidth="1"/>
    <col min="6402" max="6402" width="37" style="339" customWidth="1"/>
    <col min="6403" max="6403" width="16.7109375" style="339" customWidth="1"/>
    <col min="6404" max="6404" width="15.5703125" style="339" customWidth="1"/>
    <col min="6405" max="6405" width="18" style="339" bestFit="1" customWidth="1"/>
    <col min="6406" max="6406" width="20.85546875" style="339" bestFit="1" customWidth="1"/>
    <col min="6407" max="6408" width="17.28515625" style="339" bestFit="1" customWidth="1"/>
    <col min="6409" max="6409" width="17.28515625" style="339" customWidth="1"/>
    <col min="6410" max="6410" width="16.7109375" style="339" customWidth="1"/>
    <col min="6411" max="6412" width="16.140625" style="339" customWidth="1"/>
    <col min="6413" max="6413" width="17.5703125" style="339" customWidth="1"/>
    <col min="6414" max="6414" width="16.5703125" style="339" customWidth="1"/>
    <col min="6415" max="6415" width="11.42578125" style="339" customWidth="1"/>
    <col min="6416" max="6416" width="17.140625" style="339" customWidth="1"/>
    <col min="6417" max="6417" width="12.5703125" style="339" customWidth="1"/>
    <col min="6418" max="6418" width="17.7109375" style="339" customWidth="1"/>
    <col min="6419" max="6419" width="16.7109375" style="339" customWidth="1"/>
    <col min="6420" max="6420" width="17.42578125" style="339" customWidth="1"/>
    <col min="6421" max="6656" width="9.140625" style="339"/>
    <col min="6657" max="6657" width="4.42578125" style="339" customWidth="1"/>
    <col min="6658" max="6658" width="37" style="339" customWidth="1"/>
    <col min="6659" max="6659" width="16.7109375" style="339" customWidth="1"/>
    <col min="6660" max="6660" width="15.5703125" style="339" customWidth="1"/>
    <col min="6661" max="6661" width="18" style="339" bestFit="1" customWidth="1"/>
    <col min="6662" max="6662" width="20.85546875" style="339" bestFit="1" customWidth="1"/>
    <col min="6663" max="6664" width="17.28515625" style="339" bestFit="1" customWidth="1"/>
    <col min="6665" max="6665" width="17.28515625" style="339" customWidth="1"/>
    <col min="6666" max="6666" width="16.7109375" style="339" customWidth="1"/>
    <col min="6667" max="6668" width="16.140625" style="339" customWidth="1"/>
    <col min="6669" max="6669" width="17.5703125" style="339" customWidth="1"/>
    <col min="6670" max="6670" width="16.5703125" style="339" customWidth="1"/>
    <col min="6671" max="6671" width="11.42578125" style="339" customWidth="1"/>
    <col min="6672" max="6672" width="17.140625" style="339" customWidth="1"/>
    <col min="6673" max="6673" width="12.5703125" style="339" customWidth="1"/>
    <col min="6674" max="6674" width="17.7109375" style="339" customWidth="1"/>
    <col min="6675" max="6675" width="16.7109375" style="339" customWidth="1"/>
    <col min="6676" max="6676" width="17.42578125" style="339" customWidth="1"/>
    <col min="6677" max="6912" width="9.140625" style="339"/>
    <col min="6913" max="6913" width="4.42578125" style="339" customWidth="1"/>
    <col min="6914" max="6914" width="37" style="339" customWidth="1"/>
    <col min="6915" max="6915" width="16.7109375" style="339" customWidth="1"/>
    <col min="6916" max="6916" width="15.5703125" style="339" customWidth="1"/>
    <col min="6917" max="6917" width="18" style="339" bestFit="1" customWidth="1"/>
    <col min="6918" max="6918" width="20.85546875" style="339" bestFit="1" customWidth="1"/>
    <col min="6919" max="6920" width="17.28515625" style="339" bestFit="1" customWidth="1"/>
    <col min="6921" max="6921" width="17.28515625" style="339" customWidth="1"/>
    <col min="6922" max="6922" width="16.7109375" style="339" customWidth="1"/>
    <col min="6923" max="6924" width="16.140625" style="339" customWidth="1"/>
    <col min="6925" max="6925" width="17.5703125" style="339" customWidth="1"/>
    <col min="6926" max="6926" width="16.5703125" style="339" customWidth="1"/>
    <col min="6927" max="6927" width="11.42578125" style="339" customWidth="1"/>
    <col min="6928" max="6928" width="17.140625" style="339" customWidth="1"/>
    <col min="6929" max="6929" width="12.5703125" style="339" customWidth="1"/>
    <col min="6930" max="6930" width="17.7109375" style="339" customWidth="1"/>
    <col min="6931" max="6931" width="16.7109375" style="339" customWidth="1"/>
    <col min="6932" max="6932" width="17.42578125" style="339" customWidth="1"/>
    <col min="6933" max="7168" width="9.140625" style="339"/>
    <col min="7169" max="7169" width="4.42578125" style="339" customWidth="1"/>
    <col min="7170" max="7170" width="37" style="339" customWidth="1"/>
    <col min="7171" max="7171" width="16.7109375" style="339" customWidth="1"/>
    <col min="7172" max="7172" width="15.5703125" style="339" customWidth="1"/>
    <col min="7173" max="7173" width="18" style="339" bestFit="1" customWidth="1"/>
    <col min="7174" max="7174" width="20.85546875" style="339" bestFit="1" customWidth="1"/>
    <col min="7175" max="7176" width="17.28515625" style="339" bestFit="1" customWidth="1"/>
    <col min="7177" max="7177" width="17.28515625" style="339" customWidth="1"/>
    <col min="7178" max="7178" width="16.7109375" style="339" customWidth="1"/>
    <col min="7179" max="7180" width="16.140625" style="339" customWidth="1"/>
    <col min="7181" max="7181" width="17.5703125" style="339" customWidth="1"/>
    <col min="7182" max="7182" width="16.5703125" style="339" customWidth="1"/>
    <col min="7183" max="7183" width="11.42578125" style="339" customWidth="1"/>
    <col min="7184" max="7184" width="17.140625" style="339" customWidth="1"/>
    <col min="7185" max="7185" width="12.5703125" style="339" customWidth="1"/>
    <col min="7186" max="7186" width="17.7109375" style="339" customWidth="1"/>
    <col min="7187" max="7187" width="16.7109375" style="339" customWidth="1"/>
    <col min="7188" max="7188" width="17.42578125" style="339" customWidth="1"/>
    <col min="7189" max="7424" width="9.140625" style="339"/>
    <col min="7425" max="7425" width="4.42578125" style="339" customWidth="1"/>
    <col min="7426" max="7426" width="37" style="339" customWidth="1"/>
    <col min="7427" max="7427" width="16.7109375" style="339" customWidth="1"/>
    <col min="7428" max="7428" width="15.5703125" style="339" customWidth="1"/>
    <col min="7429" max="7429" width="18" style="339" bestFit="1" customWidth="1"/>
    <col min="7430" max="7430" width="20.85546875" style="339" bestFit="1" customWidth="1"/>
    <col min="7431" max="7432" width="17.28515625" style="339" bestFit="1" customWidth="1"/>
    <col min="7433" max="7433" width="17.28515625" style="339" customWidth="1"/>
    <col min="7434" max="7434" width="16.7109375" style="339" customWidth="1"/>
    <col min="7435" max="7436" width="16.140625" style="339" customWidth="1"/>
    <col min="7437" max="7437" width="17.5703125" style="339" customWidth="1"/>
    <col min="7438" max="7438" width="16.5703125" style="339" customWidth="1"/>
    <col min="7439" max="7439" width="11.42578125" style="339" customWidth="1"/>
    <col min="7440" max="7440" width="17.140625" style="339" customWidth="1"/>
    <col min="7441" max="7441" width="12.5703125" style="339" customWidth="1"/>
    <col min="7442" max="7442" width="17.7109375" style="339" customWidth="1"/>
    <col min="7443" max="7443" width="16.7109375" style="339" customWidth="1"/>
    <col min="7444" max="7444" width="17.42578125" style="339" customWidth="1"/>
    <col min="7445" max="7680" width="9.140625" style="339"/>
    <col min="7681" max="7681" width="4.42578125" style="339" customWidth="1"/>
    <col min="7682" max="7682" width="37" style="339" customWidth="1"/>
    <col min="7683" max="7683" width="16.7109375" style="339" customWidth="1"/>
    <col min="7684" max="7684" width="15.5703125" style="339" customWidth="1"/>
    <col min="7685" max="7685" width="18" style="339" bestFit="1" customWidth="1"/>
    <col min="7686" max="7686" width="20.85546875" style="339" bestFit="1" customWidth="1"/>
    <col min="7687" max="7688" width="17.28515625" style="339" bestFit="1" customWidth="1"/>
    <col min="7689" max="7689" width="17.28515625" style="339" customWidth="1"/>
    <col min="7690" max="7690" width="16.7109375" style="339" customWidth="1"/>
    <col min="7691" max="7692" width="16.140625" style="339" customWidth="1"/>
    <col min="7693" max="7693" width="17.5703125" style="339" customWidth="1"/>
    <col min="7694" max="7694" width="16.5703125" style="339" customWidth="1"/>
    <col min="7695" max="7695" width="11.42578125" style="339" customWidth="1"/>
    <col min="7696" max="7696" width="17.140625" style="339" customWidth="1"/>
    <col min="7697" max="7697" width="12.5703125" style="339" customWidth="1"/>
    <col min="7698" max="7698" width="17.7109375" style="339" customWidth="1"/>
    <col min="7699" max="7699" width="16.7109375" style="339" customWidth="1"/>
    <col min="7700" max="7700" width="17.42578125" style="339" customWidth="1"/>
    <col min="7701" max="7936" width="9.140625" style="339"/>
    <col min="7937" max="7937" width="4.42578125" style="339" customWidth="1"/>
    <col min="7938" max="7938" width="37" style="339" customWidth="1"/>
    <col min="7939" max="7939" width="16.7109375" style="339" customWidth="1"/>
    <col min="7940" max="7940" width="15.5703125" style="339" customWidth="1"/>
    <col min="7941" max="7941" width="18" style="339" bestFit="1" customWidth="1"/>
    <col min="7942" max="7942" width="20.85546875" style="339" bestFit="1" customWidth="1"/>
    <col min="7943" max="7944" width="17.28515625" style="339" bestFit="1" customWidth="1"/>
    <col min="7945" max="7945" width="17.28515625" style="339" customWidth="1"/>
    <col min="7946" max="7946" width="16.7109375" style="339" customWidth="1"/>
    <col min="7947" max="7948" width="16.140625" style="339" customWidth="1"/>
    <col min="7949" max="7949" width="17.5703125" style="339" customWidth="1"/>
    <col min="7950" max="7950" width="16.5703125" style="339" customWidth="1"/>
    <col min="7951" max="7951" width="11.42578125" style="339" customWidth="1"/>
    <col min="7952" max="7952" width="17.140625" style="339" customWidth="1"/>
    <col min="7953" max="7953" width="12.5703125" style="339" customWidth="1"/>
    <col min="7954" max="7954" width="17.7109375" style="339" customWidth="1"/>
    <col min="7955" max="7955" width="16.7109375" style="339" customWidth="1"/>
    <col min="7956" max="7956" width="17.42578125" style="339" customWidth="1"/>
    <col min="7957" max="8192" width="9.140625" style="339"/>
    <col min="8193" max="8193" width="4.42578125" style="339" customWidth="1"/>
    <col min="8194" max="8194" width="37" style="339" customWidth="1"/>
    <col min="8195" max="8195" width="16.7109375" style="339" customWidth="1"/>
    <col min="8196" max="8196" width="15.5703125" style="339" customWidth="1"/>
    <col min="8197" max="8197" width="18" style="339" bestFit="1" customWidth="1"/>
    <col min="8198" max="8198" width="20.85546875" style="339" bestFit="1" customWidth="1"/>
    <col min="8199" max="8200" width="17.28515625" style="339" bestFit="1" customWidth="1"/>
    <col min="8201" max="8201" width="17.28515625" style="339" customWidth="1"/>
    <col min="8202" max="8202" width="16.7109375" style="339" customWidth="1"/>
    <col min="8203" max="8204" width="16.140625" style="339" customWidth="1"/>
    <col min="8205" max="8205" width="17.5703125" style="339" customWidth="1"/>
    <col min="8206" max="8206" width="16.5703125" style="339" customWidth="1"/>
    <col min="8207" max="8207" width="11.42578125" style="339" customWidth="1"/>
    <col min="8208" max="8208" width="17.140625" style="339" customWidth="1"/>
    <col min="8209" max="8209" width="12.5703125" style="339" customWidth="1"/>
    <col min="8210" max="8210" width="17.7109375" style="339" customWidth="1"/>
    <col min="8211" max="8211" width="16.7109375" style="339" customWidth="1"/>
    <col min="8212" max="8212" width="17.42578125" style="339" customWidth="1"/>
    <col min="8213" max="8448" width="9.140625" style="339"/>
    <col min="8449" max="8449" width="4.42578125" style="339" customWidth="1"/>
    <col min="8450" max="8450" width="37" style="339" customWidth="1"/>
    <col min="8451" max="8451" width="16.7109375" style="339" customWidth="1"/>
    <col min="8452" max="8452" width="15.5703125" style="339" customWidth="1"/>
    <col min="8453" max="8453" width="18" style="339" bestFit="1" customWidth="1"/>
    <col min="8454" max="8454" width="20.85546875" style="339" bestFit="1" customWidth="1"/>
    <col min="8455" max="8456" width="17.28515625" style="339" bestFit="1" customWidth="1"/>
    <col min="8457" max="8457" width="17.28515625" style="339" customWidth="1"/>
    <col min="8458" max="8458" width="16.7109375" style="339" customWidth="1"/>
    <col min="8459" max="8460" width="16.140625" style="339" customWidth="1"/>
    <col min="8461" max="8461" width="17.5703125" style="339" customWidth="1"/>
    <col min="8462" max="8462" width="16.5703125" style="339" customWidth="1"/>
    <col min="8463" max="8463" width="11.42578125" style="339" customWidth="1"/>
    <col min="8464" max="8464" width="17.140625" style="339" customWidth="1"/>
    <col min="8465" max="8465" width="12.5703125" style="339" customWidth="1"/>
    <col min="8466" max="8466" width="17.7109375" style="339" customWidth="1"/>
    <col min="8467" max="8467" width="16.7109375" style="339" customWidth="1"/>
    <col min="8468" max="8468" width="17.42578125" style="339" customWidth="1"/>
    <col min="8469" max="8704" width="9.140625" style="339"/>
    <col min="8705" max="8705" width="4.42578125" style="339" customWidth="1"/>
    <col min="8706" max="8706" width="37" style="339" customWidth="1"/>
    <col min="8707" max="8707" width="16.7109375" style="339" customWidth="1"/>
    <col min="8708" max="8708" width="15.5703125" style="339" customWidth="1"/>
    <col min="8709" max="8709" width="18" style="339" bestFit="1" customWidth="1"/>
    <col min="8710" max="8710" width="20.85546875" style="339" bestFit="1" customWidth="1"/>
    <col min="8711" max="8712" width="17.28515625" style="339" bestFit="1" customWidth="1"/>
    <col min="8713" max="8713" width="17.28515625" style="339" customWidth="1"/>
    <col min="8714" max="8714" width="16.7109375" style="339" customWidth="1"/>
    <col min="8715" max="8716" width="16.140625" style="339" customWidth="1"/>
    <col min="8717" max="8717" width="17.5703125" style="339" customWidth="1"/>
    <col min="8718" max="8718" width="16.5703125" style="339" customWidth="1"/>
    <col min="8719" max="8719" width="11.42578125" style="339" customWidth="1"/>
    <col min="8720" max="8720" width="17.140625" style="339" customWidth="1"/>
    <col min="8721" max="8721" width="12.5703125" style="339" customWidth="1"/>
    <col min="8722" max="8722" width="17.7109375" style="339" customWidth="1"/>
    <col min="8723" max="8723" width="16.7109375" style="339" customWidth="1"/>
    <col min="8724" max="8724" width="17.42578125" style="339" customWidth="1"/>
    <col min="8725" max="8960" width="9.140625" style="339"/>
    <col min="8961" max="8961" width="4.42578125" style="339" customWidth="1"/>
    <col min="8962" max="8962" width="37" style="339" customWidth="1"/>
    <col min="8963" max="8963" width="16.7109375" style="339" customWidth="1"/>
    <col min="8964" max="8964" width="15.5703125" style="339" customWidth="1"/>
    <col min="8965" max="8965" width="18" style="339" bestFit="1" customWidth="1"/>
    <col min="8966" max="8966" width="20.85546875" style="339" bestFit="1" customWidth="1"/>
    <col min="8967" max="8968" width="17.28515625" style="339" bestFit="1" customWidth="1"/>
    <col min="8969" max="8969" width="17.28515625" style="339" customWidth="1"/>
    <col min="8970" max="8970" width="16.7109375" style="339" customWidth="1"/>
    <col min="8971" max="8972" width="16.140625" style="339" customWidth="1"/>
    <col min="8973" max="8973" width="17.5703125" style="339" customWidth="1"/>
    <col min="8974" max="8974" width="16.5703125" style="339" customWidth="1"/>
    <col min="8975" max="8975" width="11.42578125" style="339" customWidth="1"/>
    <col min="8976" max="8976" width="17.140625" style="339" customWidth="1"/>
    <col min="8977" max="8977" width="12.5703125" style="339" customWidth="1"/>
    <col min="8978" max="8978" width="17.7109375" style="339" customWidth="1"/>
    <col min="8979" max="8979" width="16.7109375" style="339" customWidth="1"/>
    <col min="8980" max="8980" width="17.42578125" style="339" customWidth="1"/>
    <col min="8981" max="9216" width="9.140625" style="339"/>
    <col min="9217" max="9217" width="4.42578125" style="339" customWidth="1"/>
    <col min="9218" max="9218" width="37" style="339" customWidth="1"/>
    <col min="9219" max="9219" width="16.7109375" style="339" customWidth="1"/>
    <col min="9220" max="9220" width="15.5703125" style="339" customWidth="1"/>
    <col min="9221" max="9221" width="18" style="339" bestFit="1" customWidth="1"/>
    <col min="9222" max="9222" width="20.85546875" style="339" bestFit="1" customWidth="1"/>
    <col min="9223" max="9224" width="17.28515625" style="339" bestFit="1" customWidth="1"/>
    <col min="9225" max="9225" width="17.28515625" style="339" customWidth="1"/>
    <col min="9226" max="9226" width="16.7109375" style="339" customWidth="1"/>
    <col min="9227" max="9228" width="16.140625" style="339" customWidth="1"/>
    <col min="9229" max="9229" width="17.5703125" style="339" customWidth="1"/>
    <col min="9230" max="9230" width="16.5703125" style="339" customWidth="1"/>
    <col min="9231" max="9231" width="11.42578125" style="339" customWidth="1"/>
    <col min="9232" max="9232" width="17.140625" style="339" customWidth="1"/>
    <col min="9233" max="9233" width="12.5703125" style="339" customWidth="1"/>
    <col min="9234" max="9234" width="17.7109375" style="339" customWidth="1"/>
    <col min="9235" max="9235" width="16.7109375" style="339" customWidth="1"/>
    <col min="9236" max="9236" width="17.42578125" style="339" customWidth="1"/>
    <col min="9237" max="9472" width="9.140625" style="339"/>
    <col min="9473" max="9473" width="4.42578125" style="339" customWidth="1"/>
    <col min="9474" max="9474" width="37" style="339" customWidth="1"/>
    <col min="9475" max="9475" width="16.7109375" style="339" customWidth="1"/>
    <col min="9476" max="9476" width="15.5703125" style="339" customWidth="1"/>
    <col min="9477" max="9477" width="18" style="339" bestFit="1" customWidth="1"/>
    <col min="9478" max="9478" width="20.85546875" style="339" bestFit="1" customWidth="1"/>
    <col min="9479" max="9480" width="17.28515625" style="339" bestFit="1" customWidth="1"/>
    <col min="9481" max="9481" width="17.28515625" style="339" customWidth="1"/>
    <col min="9482" max="9482" width="16.7109375" style="339" customWidth="1"/>
    <col min="9483" max="9484" width="16.140625" style="339" customWidth="1"/>
    <col min="9485" max="9485" width="17.5703125" style="339" customWidth="1"/>
    <col min="9486" max="9486" width="16.5703125" style="339" customWidth="1"/>
    <col min="9487" max="9487" width="11.42578125" style="339" customWidth="1"/>
    <col min="9488" max="9488" width="17.140625" style="339" customWidth="1"/>
    <col min="9489" max="9489" width="12.5703125" style="339" customWidth="1"/>
    <col min="9490" max="9490" width="17.7109375" style="339" customWidth="1"/>
    <col min="9491" max="9491" width="16.7109375" style="339" customWidth="1"/>
    <col min="9492" max="9492" width="17.42578125" style="339" customWidth="1"/>
    <col min="9493" max="9728" width="9.140625" style="339"/>
    <col min="9729" max="9729" width="4.42578125" style="339" customWidth="1"/>
    <col min="9730" max="9730" width="37" style="339" customWidth="1"/>
    <col min="9731" max="9731" width="16.7109375" style="339" customWidth="1"/>
    <col min="9732" max="9732" width="15.5703125" style="339" customWidth="1"/>
    <col min="9733" max="9733" width="18" style="339" bestFit="1" customWidth="1"/>
    <col min="9734" max="9734" width="20.85546875" style="339" bestFit="1" customWidth="1"/>
    <col min="9735" max="9736" width="17.28515625" style="339" bestFit="1" customWidth="1"/>
    <col min="9737" max="9737" width="17.28515625" style="339" customWidth="1"/>
    <col min="9738" max="9738" width="16.7109375" style="339" customWidth="1"/>
    <col min="9739" max="9740" width="16.140625" style="339" customWidth="1"/>
    <col min="9741" max="9741" width="17.5703125" style="339" customWidth="1"/>
    <col min="9742" max="9742" width="16.5703125" style="339" customWidth="1"/>
    <col min="9743" max="9743" width="11.42578125" style="339" customWidth="1"/>
    <col min="9744" max="9744" width="17.140625" style="339" customWidth="1"/>
    <col min="9745" max="9745" width="12.5703125" style="339" customWidth="1"/>
    <col min="9746" max="9746" width="17.7109375" style="339" customWidth="1"/>
    <col min="9747" max="9747" width="16.7109375" style="339" customWidth="1"/>
    <col min="9748" max="9748" width="17.42578125" style="339" customWidth="1"/>
    <col min="9749" max="9984" width="9.140625" style="339"/>
    <col min="9985" max="9985" width="4.42578125" style="339" customWidth="1"/>
    <col min="9986" max="9986" width="37" style="339" customWidth="1"/>
    <col min="9987" max="9987" width="16.7109375" style="339" customWidth="1"/>
    <col min="9988" max="9988" width="15.5703125" style="339" customWidth="1"/>
    <col min="9989" max="9989" width="18" style="339" bestFit="1" customWidth="1"/>
    <col min="9990" max="9990" width="20.85546875" style="339" bestFit="1" customWidth="1"/>
    <col min="9991" max="9992" width="17.28515625" style="339" bestFit="1" customWidth="1"/>
    <col min="9993" max="9993" width="17.28515625" style="339" customWidth="1"/>
    <col min="9994" max="9994" width="16.7109375" style="339" customWidth="1"/>
    <col min="9995" max="9996" width="16.140625" style="339" customWidth="1"/>
    <col min="9997" max="9997" width="17.5703125" style="339" customWidth="1"/>
    <col min="9998" max="9998" width="16.5703125" style="339" customWidth="1"/>
    <col min="9999" max="9999" width="11.42578125" style="339" customWidth="1"/>
    <col min="10000" max="10000" width="17.140625" style="339" customWidth="1"/>
    <col min="10001" max="10001" width="12.5703125" style="339" customWidth="1"/>
    <col min="10002" max="10002" width="17.7109375" style="339" customWidth="1"/>
    <col min="10003" max="10003" width="16.7109375" style="339" customWidth="1"/>
    <col min="10004" max="10004" width="17.42578125" style="339" customWidth="1"/>
    <col min="10005" max="10240" width="9.140625" style="339"/>
    <col min="10241" max="10241" width="4.42578125" style="339" customWidth="1"/>
    <col min="10242" max="10242" width="37" style="339" customWidth="1"/>
    <col min="10243" max="10243" width="16.7109375" style="339" customWidth="1"/>
    <col min="10244" max="10244" width="15.5703125" style="339" customWidth="1"/>
    <col min="10245" max="10245" width="18" style="339" bestFit="1" customWidth="1"/>
    <col min="10246" max="10246" width="20.85546875" style="339" bestFit="1" customWidth="1"/>
    <col min="10247" max="10248" width="17.28515625" style="339" bestFit="1" customWidth="1"/>
    <col min="10249" max="10249" width="17.28515625" style="339" customWidth="1"/>
    <col min="10250" max="10250" width="16.7109375" style="339" customWidth="1"/>
    <col min="10251" max="10252" width="16.140625" style="339" customWidth="1"/>
    <col min="10253" max="10253" width="17.5703125" style="339" customWidth="1"/>
    <col min="10254" max="10254" width="16.5703125" style="339" customWidth="1"/>
    <col min="10255" max="10255" width="11.42578125" style="339" customWidth="1"/>
    <col min="10256" max="10256" width="17.140625" style="339" customWidth="1"/>
    <col min="10257" max="10257" width="12.5703125" style="339" customWidth="1"/>
    <col min="10258" max="10258" width="17.7109375" style="339" customWidth="1"/>
    <col min="10259" max="10259" width="16.7109375" style="339" customWidth="1"/>
    <col min="10260" max="10260" width="17.42578125" style="339" customWidth="1"/>
    <col min="10261" max="10496" width="9.140625" style="339"/>
    <col min="10497" max="10497" width="4.42578125" style="339" customWidth="1"/>
    <col min="10498" max="10498" width="37" style="339" customWidth="1"/>
    <col min="10499" max="10499" width="16.7109375" style="339" customWidth="1"/>
    <col min="10500" max="10500" width="15.5703125" style="339" customWidth="1"/>
    <col min="10501" max="10501" width="18" style="339" bestFit="1" customWidth="1"/>
    <col min="10502" max="10502" width="20.85546875" style="339" bestFit="1" customWidth="1"/>
    <col min="10503" max="10504" width="17.28515625" style="339" bestFit="1" customWidth="1"/>
    <col min="10505" max="10505" width="17.28515625" style="339" customWidth="1"/>
    <col min="10506" max="10506" width="16.7109375" style="339" customWidth="1"/>
    <col min="10507" max="10508" width="16.140625" style="339" customWidth="1"/>
    <col min="10509" max="10509" width="17.5703125" style="339" customWidth="1"/>
    <col min="10510" max="10510" width="16.5703125" style="339" customWidth="1"/>
    <col min="10511" max="10511" width="11.42578125" style="339" customWidth="1"/>
    <col min="10512" max="10512" width="17.140625" style="339" customWidth="1"/>
    <col min="10513" max="10513" width="12.5703125" style="339" customWidth="1"/>
    <col min="10514" max="10514" width="17.7109375" style="339" customWidth="1"/>
    <col min="10515" max="10515" width="16.7109375" style="339" customWidth="1"/>
    <col min="10516" max="10516" width="17.42578125" style="339" customWidth="1"/>
    <col min="10517" max="10752" width="9.140625" style="339"/>
    <col min="10753" max="10753" width="4.42578125" style="339" customWidth="1"/>
    <col min="10754" max="10754" width="37" style="339" customWidth="1"/>
    <col min="10755" max="10755" width="16.7109375" style="339" customWidth="1"/>
    <col min="10756" max="10756" width="15.5703125" style="339" customWidth="1"/>
    <col min="10757" max="10757" width="18" style="339" bestFit="1" customWidth="1"/>
    <col min="10758" max="10758" width="20.85546875" style="339" bestFit="1" customWidth="1"/>
    <col min="10759" max="10760" width="17.28515625" style="339" bestFit="1" customWidth="1"/>
    <col min="10761" max="10761" width="17.28515625" style="339" customWidth="1"/>
    <col min="10762" max="10762" width="16.7109375" style="339" customWidth="1"/>
    <col min="10763" max="10764" width="16.140625" style="339" customWidth="1"/>
    <col min="10765" max="10765" width="17.5703125" style="339" customWidth="1"/>
    <col min="10766" max="10766" width="16.5703125" style="339" customWidth="1"/>
    <col min="10767" max="10767" width="11.42578125" style="339" customWidth="1"/>
    <col min="10768" max="10768" width="17.140625" style="339" customWidth="1"/>
    <col min="10769" max="10769" width="12.5703125" style="339" customWidth="1"/>
    <col min="10770" max="10770" width="17.7109375" style="339" customWidth="1"/>
    <col min="10771" max="10771" width="16.7109375" style="339" customWidth="1"/>
    <col min="10772" max="10772" width="17.42578125" style="339" customWidth="1"/>
    <col min="10773" max="11008" width="9.140625" style="339"/>
    <col min="11009" max="11009" width="4.42578125" style="339" customWidth="1"/>
    <col min="11010" max="11010" width="37" style="339" customWidth="1"/>
    <col min="11011" max="11011" width="16.7109375" style="339" customWidth="1"/>
    <col min="11012" max="11012" width="15.5703125" style="339" customWidth="1"/>
    <col min="11013" max="11013" width="18" style="339" bestFit="1" customWidth="1"/>
    <col min="11014" max="11014" width="20.85546875" style="339" bestFit="1" customWidth="1"/>
    <col min="11015" max="11016" width="17.28515625" style="339" bestFit="1" customWidth="1"/>
    <col min="11017" max="11017" width="17.28515625" style="339" customWidth="1"/>
    <col min="11018" max="11018" width="16.7109375" style="339" customWidth="1"/>
    <col min="11019" max="11020" width="16.140625" style="339" customWidth="1"/>
    <col min="11021" max="11021" width="17.5703125" style="339" customWidth="1"/>
    <col min="11022" max="11022" width="16.5703125" style="339" customWidth="1"/>
    <col min="11023" max="11023" width="11.42578125" style="339" customWidth="1"/>
    <col min="11024" max="11024" width="17.140625" style="339" customWidth="1"/>
    <col min="11025" max="11025" width="12.5703125" style="339" customWidth="1"/>
    <col min="11026" max="11026" width="17.7109375" style="339" customWidth="1"/>
    <col min="11027" max="11027" width="16.7109375" style="339" customWidth="1"/>
    <col min="11028" max="11028" width="17.42578125" style="339" customWidth="1"/>
    <col min="11029" max="11264" width="9.140625" style="339"/>
    <col min="11265" max="11265" width="4.42578125" style="339" customWidth="1"/>
    <col min="11266" max="11266" width="37" style="339" customWidth="1"/>
    <col min="11267" max="11267" width="16.7109375" style="339" customWidth="1"/>
    <col min="11268" max="11268" width="15.5703125" style="339" customWidth="1"/>
    <col min="11269" max="11269" width="18" style="339" bestFit="1" customWidth="1"/>
    <col min="11270" max="11270" width="20.85546875" style="339" bestFit="1" customWidth="1"/>
    <col min="11271" max="11272" width="17.28515625" style="339" bestFit="1" customWidth="1"/>
    <col min="11273" max="11273" width="17.28515625" style="339" customWidth="1"/>
    <col min="11274" max="11274" width="16.7109375" style="339" customWidth="1"/>
    <col min="11275" max="11276" width="16.140625" style="339" customWidth="1"/>
    <col min="11277" max="11277" width="17.5703125" style="339" customWidth="1"/>
    <col min="11278" max="11278" width="16.5703125" style="339" customWidth="1"/>
    <col min="11279" max="11279" width="11.42578125" style="339" customWidth="1"/>
    <col min="11280" max="11280" width="17.140625" style="339" customWidth="1"/>
    <col min="11281" max="11281" width="12.5703125" style="339" customWidth="1"/>
    <col min="11282" max="11282" width="17.7109375" style="339" customWidth="1"/>
    <col min="11283" max="11283" width="16.7109375" style="339" customWidth="1"/>
    <col min="11284" max="11284" width="17.42578125" style="339" customWidth="1"/>
    <col min="11285" max="11520" width="9.140625" style="339"/>
    <col min="11521" max="11521" width="4.42578125" style="339" customWidth="1"/>
    <col min="11522" max="11522" width="37" style="339" customWidth="1"/>
    <col min="11523" max="11523" width="16.7109375" style="339" customWidth="1"/>
    <col min="11524" max="11524" width="15.5703125" style="339" customWidth="1"/>
    <col min="11525" max="11525" width="18" style="339" bestFit="1" customWidth="1"/>
    <col min="11526" max="11526" width="20.85546875" style="339" bestFit="1" customWidth="1"/>
    <col min="11527" max="11528" width="17.28515625" style="339" bestFit="1" customWidth="1"/>
    <col min="11529" max="11529" width="17.28515625" style="339" customWidth="1"/>
    <col min="11530" max="11530" width="16.7109375" style="339" customWidth="1"/>
    <col min="11531" max="11532" width="16.140625" style="339" customWidth="1"/>
    <col min="11533" max="11533" width="17.5703125" style="339" customWidth="1"/>
    <col min="11534" max="11534" width="16.5703125" style="339" customWidth="1"/>
    <col min="11535" max="11535" width="11.42578125" style="339" customWidth="1"/>
    <col min="11536" max="11536" width="17.140625" style="339" customWidth="1"/>
    <col min="11537" max="11537" width="12.5703125" style="339" customWidth="1"/>
    <col min="11538" max="11538" width="17.7109375" style="339" customWidth="1"/>
    <col min="11539" max="11539" width="16.7109375" style="339" customWidth="1"/>
    <col min="11540" max="11540" width="17.42578125" style="339" customWidth="1"/>
    <col min="11541" max="11776" width="9.140625" style="339"/>
    <col min="11777" max="11777" width="4.42578125" style="339" customWidth="1"/>
    <col min="11778" max="11778" width="37" style="339" customWidth="1"/>
    <col min="11779" max="11779" width="16.7109375" style="339" customWidth="1"/>
    <col min="11780" max="11780" width="15.5703125" style="339" customWidth="1"/>
    <col min="11781" max="11781" width="18" style="339" bestFit="1" customWidth="1"/>
    <col min="11782" max="11782" width="20.85546875" style="339" bestFit="1" customWidth="1"/>
    <col min="11783" max="11784" width="17.28515625" style="339" bestFit="1" customWidth="1"/>
    <col min="11785" max="11785" width="17.28515625" style="339" customWidth="1"/>
    <col min="11786" max="11786" width="16.7109375" style="339" customWidth="1"/>
    <col min="11787" max="11788" width="16.140625" style="339" customWidth="1"/>
    <col min="11789" max="11789" width="17.5703125" style="339" customWidth="1"/>
    <col min="11790" max="11790" width="16.5703125" style="339" customWidth="1"/>
    <col min="11791" max="11791" width="11.42578125" style="339" customWidth="1"/>
    <col min="11792" max="11792" width="17.140625" style="339" customWidth="1"/>
    <col min="11793" max="11793" width="12.5703125" style="339" customWidth="1"/>
    <col min="11794" max="11794" width="17.7109375" style="339" customWidth="1"/>
    <col min="11795" max="11795" width="16.7109375" style="339" customWidth="1"/>
    <col min="11796" max="11796" width="17.42578125" style="339" customWidth="1"/>
    <col min="11797" max="12032" width="9.140625" style="339"/>
    <col min="12033" max="12033" width="4.42578125" style="339" customWidth="1"/>
    <col min="12034" max="12034" width="37" style="339" customWidth="1"/>
    <col min="12035" max="12035" width="16.7109375" style="339" customWidth="1"/>
    <col min="12036" max="12036" width="15.5703125" style="339" customWidth="1"/>
    <col min="12037" max="12037" width="18" style="339" bestFit="1" customWidth="1"/>
    <col min="12038" max="12038" width="20.85546875" style="339" bestFit="1" customWidth="1"/>
    <col min="12039" max="12040" width="17.28515625" style="339" bestFit="1" customWidth="1"/>
    <col min="12041" max="12041" width="17.28515625" style="339" customWidth="1"/>
    <col min="12042" max="12042" width="16.7109375" style="339" customWidth="1"/>
    <col min="12043" max="12044" width="16.140625" style="339" customWidth="1"/>
    <col min="12045" max="12045" width="17.5703125" style="339" customWidth="1"/>
    <col min="12046" max="12046" width="16.5703125" style="339" customWidth="1"/>
    <col min="12047" max="12047" width="11.42578125" style="339" customWidth="1"/>
    <col min="12048" max="12048" width="17.140625" style="339" customWidth="1"/>
    <col min="12049" max="12049" width="12.5703125" style="339" customWidth="1"/>
    <col min="12050" max="12050" width="17.7109375" style="339" customWidth="1"/>
    <col min="12051" max="12051" width="16.7109375" style="339" customWidth="1"/>
    <col min="12052" max="12052" width="17.42578125" style="339" customWidth="1"/>
    <col min="12053" max="12288" width="9.140625" style="339"/>
    <col min="12289" max="12289" width="4.42578125" style="339" customWidth="1"/>
    <col min="12290" max="12290" width="37" style="339" customWidth="1"/>
    <col min="12291" max="12291" width="16.7109375" style="339" customWidth="1"/>
    <col min="12292" max="12292" width="15.5703125" style="339" customWidth="1"/>
    <col min="12293" max="12293" width="18" style="339" bestFit="1" customWidth="1"/>
    <col min="12294" max="12294" width="20.85546875" style="339" bestFit="1" customWidth="1"/>
    <col min="12295" max="12296" width="17.28515625" style="339" bestFit="1" customWidth="1"/>
    <col min="12297" max="12297" width="17.28515625" style="339" customWidth="1"/>
    <col min="12298" max="12298" width="16.7109375" style="339" customWidth="1"/>
    <col min="12299" max="12300" width="16.140625" style="339" customWidth="1"/>
    <col min="12301" max="12301" width="17.5703125" style="339" customWidth="1"/>
    <col min="12302" max="12302" width="16.5703125" style="339" customWidth="1"/>
    <col min="12303" max="12303" width="11.42578125" style="339" customWidth="1"/>
    <col min="12304" max="12304" width="17.140625" style="339" customWidth="1"/>
    <col min="12305" max="12305" width="12.5703125" style="339" customWidth="1"/>
    <col min="12306" max="12306" width="17.7109375" style="339" customWidth="1"/>
    <col min="12307" max="12307" width="16.7109375" style="339" customWidth="1"/>
    <col min="12308" max="12308" width="17.42578125" style="339" customWidth="1"/>
    <col min="12309" max="12544" width="9.140625" style="339"/>
    <col min="12545" max="12545" width="4.42578125" style="339" customWidth="1"/>
    <col min="12546" max="12546" width="37" style="339" customWidth="1"/>
    <col min="12547" max="12547" width="16.7109375" style="339" customWidth="1"/>
    <col min="12548" max="12548" width="15.5703125" style="339" customWidth="1"/>
    <col min="12549" max="12549" width="18" style="339" bestFit="1" customWidth="1"/>
    <col min="12550" max="12550" width="20.85546875" style="339" bestFit="1" customWidth="1"/>
    <col min="12551" max="12552" width="17.28515625" style="339" bestFit="1" customWidth="1"/>
    <col min="12553" max="12553" width="17.28515625" style="339" customWidth="1"/>
    <col min="12554" max="12554" width="16.7109375" style="339" customWidth="1"/>
    <col min="12555" max="12556" width="16.140625" style="339" customWidth="1"/>
    <col min="12557" max="12557" width="17.5703125" style="339" customWidth="1"/>
    <col min="12558" max="12558" width="16.5703125" style="339" customWidth="1"/>
    <col min="12559" max="12559" width="11.42578125" style="339" customWidth="1"/>
    <col min="12560" max="12560" width="17.140625" style="339" customWidth="1"/>
    <col min="12561" max="12561" width="12.5703125" style="339" customWidth="1"/>
    <col min="12562" max="12562" width="17.7109375" style="339" customWidth="1"/>
    <col min="12563" max="12563" width="16.7109375" style="339" customWidth="1"/>
    <col min="12564" max="12564" width="17.42578125" style="339" customWidth="1"/>
    <col min="12565" max="12800" width="9.140625" style="339"/>
    <col min="12801" max="12801" width="4.42578125" style="339" customWidth="1"/>
    <col min="12802" max="12802" width="37" style="339" customWidth="1"/>
    <col min="12803" max="12803" width="16.7109375" style="339" customWidth="1"/>
    <col min="12804" max="12804" width="15.5703125" style="339" customWidth="1"/>
    <col min="12805" max="12805" width="18" style="339" bestFit="1" customWidth="1"/>
    <col min="12806" max="12806" width="20.85546875" style="339" bestFit="1" customWidth="1"/>
    <col min="12807" max="12808" width="17.28515625" style="339" bestFit="1" customWidth="1"/>
    <col min="12809" max="12809" width="17.28515625" style="339" customWidth="1"/>
    <col min="12810" max="12810" width="16.7109375" style="339" customWidth="1"/>
    <col min="12811" max="12812" width="16.140625" style="339" customWidth="1"/>
    <col min="12813" max="12813" width="17.5703125" style="339" customWidth="1"/>
    <col min="12814" max="12814" width="16.5703125" style="339" customWidth="1"/>
    <col min="12815" max="12815" width="11.42578125" style="339" customWidth="1"/>
    <col min="12816" max="12816" width="17.140625" style="339" customWidth="1"/>
    <col min="12817" max="12817" width="12.5703125" style="339" customWidth="1"/>
    <col min="12818" max="12818" width="17.7109375" style="339" customWidth="1"/>
    <col min="12819" max="12819" width="16.7109375" style="339" customWidth="1"/>
    <col min="12820" max="12820" width="17.42578125" style="339" customWidth="1"/>
    <col min="12821" max="13056" width="9.140625" style="339"/>
    <col min="13057" max="13057" width="4.42578125" style="339" customWidth="1"/>
    <col min="13058" max="13058" width="37" style="339" customWidth="1"/>
    <col min="13059" max="13059" width="16.7109375" style="339" customWidth="1"/>
    <col min="13060" max="13060" width="15.5703125" style="339" customWidth="1"/>
    <col min="13061" max="13061" width="18" style="339" bestFit="1" customWidth="1"/>
    <col min="13062" max="13062" width="20.85546875" style="339" bestFit="1" customWidth="1"/>
    <col min="13063" max="13064" width="17.28515625" style="339" bestFit="1" customWidth="1"/>
    <col min="13065" max="13065" width="17.28515625" style="339" customWidth="1"/>
    <col min="13066" max="13066" width="16.7109375" style="339" customWidth="1"/>
    <col min="13067" max="13068" width="16.140625" style="339" customWidth="1"/>
    <col min="13069" max="13069" width="17.5703125" style="339" customWidth="1"/>
    <col min="13070" max="13070" width="16.5703125" style="339" customWidth="1"/>
    <col min="13071" max="13071" width="11.42578125" style="339" customWidth="1"/>
    <col min="13072" max="13072" width="17.140625" style="339" customWidth="1"/>
    <col min="13073" max="13073" width="12.5703125" style="339" customWidth="1"/>
    <col min="13074" max="13074" width="17.7109375" style="339" customWidth="1"/>
    <col min="13075" max="13075" width="16.7109375" style="339" customWidth="1"/>
    <col min="13076" max="13076" width="17.42578125" style="339" customWidth="1"/>
    <col min="13077" max="13312" width="9.140625" style="339"/>
    <col min="13313" max="13313" width="4.42578125" style="339" customWidth="1"/>
    <col min="13314" max="13314" width="37" style="339" customWidth="1"/>
    <col min="13315" max="13315" width="16.7109375" style="339" customWidth="1"/>
    <col min="13316" max="13316" width="15.5703125" style="339" customWidth="1"/>
    <col min="13317" max="13317" width="18" style="339" bestFit="1" customWidth="1"/>
    <col min="13318" max="13318" width="20.85546875" style="339" bestFit="1" customWidth="1"/>
    <col min="13319" max="13320" width="17.28515625" style="339" bestFit="1" customWidth="1"/>
    <col min="13321" max="13321" width="17.28515625" style="339" customWidth="1"/>
    <col min="13322" max="13322" width="16.7109375" style="339" customWidth="1"/>
    <col min="13323" max="13324" width="16.140625" style="339" customWidth="1"/>
    <col min="13325" max="13325" width="17.5703125" style="339" customWidth="1"/>
    <col min="13326" max="13326" width="16.5703125" style="339" customWidth="1"/>
    <col min="13327" max="13327" width="11.42578125" style="339" customWidth="1"/>
    <col min="13328" max="13328" width="17.140625" style="339" customWidth="1"/>
    <col min="13329" max="13329" width="12.5703125" style="339" customWidth="1"/>
    <col min="13330" max="13330" width="17.7109375" style="339" customWidth="1"/>
    <col min="13331" max="13331" width="16.7109375" style="339" customWidth="1"/>
    <col min="13332" max="13332" width="17.42578125" style="339" customWidth="1"/>
    <col min="13333" max="13568" width="9.140625" style="339"/>
    <col min="13569" max="13569" width="4.42578125" style="339" customWidth="1"/>
    <col min="13570" max="13570" width="37" style="339" customWidth="1"/>
    <col min="13571" max="13571" width="16.7109375" style="339" customWidth="1"/>
    <col min="13572" max="13572" width="15.5703125" style="339" customWidth="1"/>
    <col min="13573" max="13573" width="18" style="339" bestFit="1" customWidth="1"/>
    <col min="13574" max="13574" width="20.85546875" style="339" bestFit="1" customWidth="1"/>
    <col min="13575" max="13576" width="17.28515625" style="339" bestFit="1" customWidth="1"/>
    <col min="13577" max="13577" width="17.28515625" style="339" customWidth="1"/>
    <col min="13578" max="13578" width="16.7109375" style="339" customWidth="1"/>
    <col min="13579" max="13580" width="16.140625" style="339" customWidth="1"/>
    <col min="13581" max="13581" width="17.5703125" style="339" customWidth="1"/>
    <col min="13582" max="13582" width="16.5703125" style="339" customWidth="1"/>
    <col min="13583" max="13583" width="11.42578125" style="339" customWidth="1"/>
    <col min="13584" max="13584" width="17.140625" style="339" customWidth="1"/>
    <col min="13585" max="13585" width="12.5703125" style="339" customWidth="1"/>
    <col min="13586" max="13586" width="17.7109375" style="339" customWidth="1"/>
    <col min="13587" max="13587" width="16.7109375" style="339" customWidth="1"/>
    <col min="13588" max="13588" width="17.42578125" style="339" customWidth="1"/>
    <col min="13589" max="13824" width="9.140625" style="339"/>
    <col min="13825" max="13825" width="4.42578125" style="339" customWidth="1"/>
    <col min="13826" max="13826" width="37" style="339" customWidth="1"/>
    <col min="13827" max="13827" width="16.7109375" style="339" customWidth="1"/>
    <col min="13828" max="13828" width="15.5703125" style="339" customWidth="1"/>
    <col min="13829" max="13829" width="18" style="339" bestFit="1" customWidth="1"/>
    <col min="13830" max="13830" width="20.85546875" style="339" bestFit="1" customWidth="1"/>
    <col min="13831" max="13832" width="17.28515625" style="339" bestFit="1" customWidth="1"/>
    <col min="13833" max="13833" width="17.28515625" style="339" customWidth="1"/>
    <col min="13834" max="13834" width="16.7109375" style="339" customWidth="1"/>
    <col min="13835" max="13836" width="16.140625" style="339" customWidth="1"/>
    <col min="13837" max="13837" width="17.5703125" style="339" customWidth="1"/>
    <col min="13838" max="13838" width="16.5703125" style="339" customWidth="1"/>
    <col min="13839" max="13839" width="11.42578125" style="339" customWidth="1"/>
    <col min="13840" max="13840" width="17.140625" style="339" customWidth="1"/>
    <col min="13841" max="13841" width="12.5703125" style="339" customWidth="1"/>
    <col min="13842" max="13842" width="17.7109375" style="339" customWidth="1"/>
    <col min="13843" max="13843" width="16.7109375" style="339" customWidth="1"/>
    <col min="13844" max="13844" width="17.42578125" style="339" customWidth="1"/>
    <col min="13845" max="14080" width="9.140625" style="339"/>
    <col min="14081" max="14081" width="4.42578125" style="339" customWidth="1"/>
    <col min="14082" max="14082" width="37" style="339" customWidth="1"/>
    <col min="14083" max="14083" width="16.7109375" style="339" customWidth="1"/>
    <col min="14084" max="14084" width="15.5703125" style="339" customWidth="1"/>
    <col min="14085" max="14085" width="18" style="339" bestFit="1" customWidth="1"/>
    <col min="14086" max="14086" width="20.85546875" style="339" bestFit="1" customWidth="1"/>
    <col min="14087" max="14088" width="17.28515625" style="339" bestFit="1" customWidth="1"/>
    <col min="14089" max="14089" width="17.28515625" style="339" customWidth="1"/>
    <col min="14090" max="14090" width="16.7109375" style="339" customWidth="1"/>
    <col min="14091" max="14092" width="16.140625" style="339" customWidth="1"/>
    <col min="14093" max="14093" width="17.5703125" style="339" customWidth="1"/>
    <col min="14094" max="14094" width="16.5703125" style="339" customWidth="1"/>
    <col min="14095" max="14095" width="11.42578125" style="339" customWidth="1"/>
    <col min="14096" max="14096" width="17.140625" style="339" customWidth="1"/>
    <col min="14097" max="14097" width="12.5703125" style="339" customWidth="1"/>
    <col min="14098" max="14098" width="17.7109375" style="339" customWidth="1"/>
    <col min="14099" max="14099" width="16.7109375" style="339" customWidth="1"/>
    <col min="14100" max="14100" width="17.42578125" style="339" customWidth="1"/>
    <col min="14101" max="14336" width="9.140625" style="339"/>
    <col min="14337" max="14337" width="4.42578125" style="339" customWidth="1"/>
    <col min="14338" max="14338" width="37" style="339" customWidth="1"/>
    <col min="14339" max="14339" width="16.7109375" style="339" customWidth="1"/>
    <col min="14340" max="14340" width="15.5703125" style="339" customWidth="1"/>
    <col min="14341" max="14341" width="18" style="339" bestFit="1" customWidth="1"/>
    <col min="14342" max="14342" width="20.85546875" style="339" bestFit="1" customWidth="1"/>
    <col min="14343" max="14344" width="17.28515625" style="339" bestFit="1" customWidth="1"/>
    <col min="14345" max="14345" width="17.28515625" style="339" customWidth="1"/>
    <col min="14346" max="14346" width="16.7109375" style="339" customWidth="1"/>
    <col min="14347" max="14348" width="16.140625" style="339" customWidth="1"/>
    <col min="14349" max="14349" width="17.5703125" style="339" customWidth="1"/>
    <col min="14350" max="14350" width="16.5703125" style="339" customWidth="1"/>
    <col min="14351" max="14351" width="11.42578125" style="339" customWidth="1"/>
    <col min="14352" max="14352" width="17.140625" style="339" customWidth="1"/>
    <col min="14353" max="14353" width="12.5703125" style="339" customWidth="1"/>
    <col min="14354" max="14354" width="17.7109375" style="339" customWidth="1"/>
    <col min="14355" max="14355" width="16.7109375" style="339" customWidth="1"/>
    <col min="14356" max="14356" width="17.42578125" style="339" customWidth="1"/>
    <col min="14357" max="14592" width="9.140625" style="339"/>
    <col min="14593" max="14593" width="4.42578125" style="339" customWidth="1"/>
    <col min="14594" max="14594" width="37" style="339" customWidth="1"/>
    <col min="14595" max="14595" width="16.7109375" style="339" customWidth="1"/>
    <col min="14596" max="14596" width="15.5703125" style="339" customWidth="1"/>
    <col min="14597" max="14597" width="18" style="339" bestFit="1" customWidth="1"/>
    <col min="14598" max="14598" width="20.85546875" style="339" bestFit="1" customWidth="1"/>
    <col min="14599" max="14600" width="17.28515625" style="339" bestFit="1" customWidth="1"/>
    <col min="14601" max="14601" width="17.28515625" style="339" customWidth="1"/>
    <col min="14602" max="14602" width="16.7109375" style="339" customWidth="1"/>
    <col min="14603" max="14604" width="16.140625" style="339" customWidth="1"/>
    <col min="14605" max="14605" width="17.5703125" style="339" customWidth="1"/>
    <col min="14606" max="14606" width="16.5703125" style="339" customWidth="1"/>
    <col min="14607" max="14607" width="11.42578125" style="339" customWidth="1"/>
    <col min="14608" max="14608" width="17.140625" style="339" customWidth="1"/>
    <col min="14609" max="14609" width="12.5703125" style="339" customWidth="1"/>
    <col min="14610" max="14610" width="17.7109375" style="339" customWidth="1"/>
    <col min="14611" max="14611" width="16.7109375" style="339" customWidth="1"/>
    <col min="14612" max="14612" width="17.42578125" style="339" customWidth="1"/>
    <col min="14613" max="14848" width="9.140625" style="339"/>
    <col min="14849" max="14849" width="4.42578125" style="339" customWidth="1"/>
    <col min="14850" max="14850" width="37" style="339" customWidth="1"/>
    <col min="14851" max="14851" width="16.7109375" style="339" customWidth="1"/>
    <col min="14852" max="14852" width="15.5703125" style="339" customWidth="1"/>
    <col min="14853" max="14853" width="18" style="339" bestFit="1" customWidth="1"/>
    <col min="14854" max="14854" width="20.85546875" style="339" bestFit="1" customWidth="1"/>
    <col min="14855" max="14856" width="17.28515625" style="339" bestFit="1" customWidth="1"/>
    <col min="14857" max="14857" width="17.28515625" style="339" customWidth="1"/>
    <col min="14858" max="14858" width="16.7109375" style="339" customWidth="1"/>
    <col min="14859" max="14860" width="16.140625" style="339" customWidth="1"/>
    <col min="14861" max="14861" width="17.5703125" style="339" customWidth="1"/>
    <col min="14862" max="14862" width="16.5703125" style="339" customWidth="1"/>
    <col min="14863" max="14863" width="11.42578125" style="339" customWidth="1"/>
    <col min="14864" max="14864" width="17.140625" style="339" customWidth="1"/>
    <col min="14865" max="14865" width="12.5703125" style="339" customWidth="1"/>
    <col min="14866" max="14866" width="17.7109375" style="339" customWidth="1"/>
    <col min="14867" max="14867" width="16.7109375" style="339" customWidth="1"/>
    <col min="14868" max="14868" width="17.42578125" style="339" customWidth="1"/>
    <col min="14869" max="15104" width="9.140625" style="339"/>
    <col min="15105" max="15105" width="4.42578125" style="339" customWidth="1"/>
    <col min="15106" max="15106" width="37" style="339" customWidth="1"/>
    <col min="15107" max="15107" width="16.7109375" style="339" customWidth="1"/>
    <col min="15108" max="15108" width="15.5703125" style="339" customWidth="1"/>
    <col min="15109" max="15109" width="18" style="339" bestFit="1" customWidth="1"/>
    <col min="15110" max="15110" width="20.85546875" style="339" bestFit="1" customWidth="1"/>
    <col min="15111" max="15112" width="17.28515625" style="339" bestFit="1" customWidth="1"/>
    <col min="15113" max="15113" width="17.28515625" style="339" customWidth="1"/>
    <col min="15114" max="15114" width="16.7109375" style="339" customWidth="1"/>
    <col min="15115" max="15116" width="16.140625" style="339" customWidth="1"/>
    <col min="15117" max="15117" width="17.5703125" style="339" customWidth="1"/>
    <col min="15118" max="15118" width="16.5703125" style="339" customWidth="1"/>
    <col min="15119" max="15119" width="11.42578125" style="339" customWidth="1"/>
    <col min="15120" max="15120" width="17.140625" style="339" customWidth="1"/>
    <col min="15121" max="15121" width="12.5703125" style="339" customWidth="1"/>
    <col min="15122" max="15122" width="17.7109375" style="339" customWidth="1"/>
    <col min="15123" max="15123" width="16.7109375" style="339" customWidth="1"/>
    <col min="15124" max="15124" width="17.42578125" style="339" customWidth="1"/>
    <col min="15125" max="15360" width="9.140625" style="339"/>
    <col min="15361" max="15361" width="4.42578125" style="339" customWidth="1"/>
    <col min="15362" max="15362" width="37" style="339" customWidth="1"/>
    <col min="15363" max="15363" width="16.7109375" style="339" customWidth="1"/>
    <col min="15364" max="15364" width="15.5703125" style="339" customWidth="1"/>
    <col min="15365" max="15365" width="18" style="339" bestFit="1" customWidth="1"/>
    <col min="15366" max="15366" width="20.85546875" style="339" bestFit="1" customWidth="1"/>
    <col min="15367" max="15368" width="17.28515625" style="339" bestFit="1" customWidth="1"/>
    <col min="15369" max="15369" width="17.28515625" style="339" customWidth="1"/>
    <col min="15370" max="15370" width="16.7109375" style="339" customWidth="1"/>
    <col min="15371" max="15372" width="16.140625" style="339" customWidth="1"/>
    <col min="15373" max="15373" width="17.5703125" style="339" customWidth="1"/>
    <col min="15374" max="15374" width="16.5703125" style="339" customWidth="1"/>
    <col min="15375" max="15375" width="11.42578125" style="339" customWidth="1"/>
    <col min="15376" max="15376" width="17.140625" style="339" customWidth="1"/>
    <col min="15377" max="15377" width="12.5703125" style="339" customWidth="1"/>
    <col min="15378" max="15378" width="17.7109375" style="339" customWidth="1"/>
    <col min="15379" max="15379" width="16.7109375" style="339" customWidth="1"/>
    <col min="15380" max="15380" width="17.42578125" style="339" customWidth="1"/>
    <col min="15381" max="15616" width="9.140625" style="339"/>
    <col min="15617" max="15617" width="4.42578125" style="339" customWidth="1"/>
    <col min="15618" max="15618" width="37" style="339" customWidth="1"/>
    <col min="15619" max="15619" width="16.7109375" style="339" customWidth="1"/>
    <col min="15620" max="15620" width="15.5703125" style="339" customWidth="1"/>
    <col min="15621" max="15621" width="18" style="339" bestFit="1" customWidth="1"/>
    <col min="15622" max="15622" width="20.85546875" style="339" bestFit="1" customWidth="1"/>
    <col min="15623" max="15624" width="17.28515625" style="339" bestFit="1" customWidth="1"/>
    <col min="15625" max="15625" width="17.28515625" style="339" customWidth="1"/>
    <col min="15626" max="15626" width="16.7109375" style="339" customWidth="1"/>
    <col min="15627" max="15628" width="16.140625" style="339" customWidth="1"/>
    <col min="15629" max="15629" width="17.5703125" style="339" customWidth="1"/>
    <col min="15630" max="15630" width="16.5703125" style="339" customWidth="1"/>
    <col min="15631" max="15631" width="11.42578125" style="339" customWidth="1"/>
    <col min="15632" max="15632" width="17.140625" style="339" customWidth="1"/>
    <col min="15633" max="15633" width="12.5703125" style="339" customWidth="1"/>
    <col min="15634" max="15634" width="17.7109375" style="339" customWidth="1"/>
    <col min="15635" max="15635" width="16.7109375" style="339" customWidth="1"/>
    <col min="15636" max="15636" width="17.42578125" style="339" customWidth="1"/>
    <col min="15637" max="15872" width="9.140625" style="339"/>
    <col min="15873" max="15873" width="4.42578125" style="339" customWidth="1"/>
    <col min="15874" max="15874" width="37" style="339" customWidth="1"/>
    <col min="15875" max="15875" width="16.7109375" style="339" customWidth="1"/>
    <col min="15876" max="15876" width="15.5703125" style="339" customWidth="1"/>
    <col min="15877" max="15877" width="18" style="339" bestFit="1" customWidth="1"/>
    <col min="15878" max="15878" width="20.85546875" style="339" bestFit="1" customWidth="1"/>
    <col min="15879" max="15880" width="17.28515625" style="339" bestFit="1" customWidth="1"/>
    <col min="15881" max="15881" width="17.28515625" style="339" customWidth="1"/>
    <col min="15882" max="15882" width="16.7109375" style="339" customWidth="1"/>
    <col min="15883" max="15884" width="16.140625" style="339" customWidth="1"/>
    <col min="15885" max="15885" width="17.5703125" style="339" customWidth="1"/>
    <col min="15886" max="15886" width="16.5703125" style="339" customWidth="1"/>
    <col min="15887" max="15887" width="11.42578125" style="339" customWidth="1"/>
    <col min="15888" max="15888" width="17.140625" style="339" customWidth="1"/>
    <col min="15889" max="15889" width="12.5703125" style="339" customWidth="1"/>
    <col min="15890" max="15890" width="17.7109375" style="339" customWidth="1"/>
    <col min="15891" max="15891" width="16.7109375" style="339" customWidth="1"/>
    <col min="15892" max="15892" width="17.42578125" style="339" customWidth="1"/>
    <col min="15893" max="16128" width="9.140625" style="339"/>
    <col min="16129" max="16129" width="4.42578125" style="339" customWidth="1"/>
    <col min="16130" max="16130" width="37" style="339" customWidth="1"/>
    <col min="16131" max="16131" width="16.7109375" style="339" customWidth="1"/>
    <col min="16132" max="16132" width="15.5703125" style="339" customWidth="1"/>
    <col min="16133" max="16133" width="18" style="339" bestFit="1" customWidth="1"/>
    <col min="16134" max="16134" width="20.85546875" style="339" bestFit="1" customWidth="1"/>
    <col min="16135" max="16136" width="17.28515625" style="339" bestFit="1" customWidth="1"/>
    <col min="16137" max="16137" width="17.28515625" style="339" customWidth="1"/>
    <col min="16138" max="16138" width="16.7109375" style="339" customWidth="1"/>
    <col min="16139" max="16140" width="16.140625" style="339" customWidth="1"/>
    <col min="16141" max="16141" width="17.5703125" style="339" customWidth="1"/>
    <col min="16142" max="16142" width="16.5703125" style="339" customWidth="1"/>
    <col min="16143" max="16143" width="11.42578125" style="339" customWidth="1"/>
    <col min="16144" max="16144" width="17.140625" style="339" customWidth="1"/>
    <col min="16145" max="16145" width="12.5703125" style="339" customWidth="1"/>
    <col min="16146" max="16146" width="17.7109375" style="339" customWidth="1"/>
    <col min="16147" max="16147" width="16.7109375" style="339" customWidth="1"/>
    <col min="16148" max="16148" width="17.42578125" style="339" customWidth="1"/>
    <col min="16149" max="16384" width="9.140625" style="339"/>
  </cols>
  <sheetData>
    <row r="1" spans="1:20" ht="26.25">
      <c r="A1" s="337" t="s">
        <v>492</v>
      </c>
      <c r="B1" s="337"/>
      <c r="C1" s="338" t="s">
        <v>493</v>
      </c>
      <c r="D1" s="338">
        <v>2023</v>
      </c>
      <c r="K1" s="341"/>
      <c r="L1" s="341"/>
      <c r="M1" s="341"/>
      <c r="N1" s="341"/>
      <c r="O1" s="341"/>
      <c r="T1" s="471" t="str">
        <f>'TH SU DUNG'!I3</f>
        <v>STT:</v>
      </c>
    </row>
    <row r="2" spans="1:20">
      <c r="A2" s="337" t="s">
        <v>494</v>
      </c>
      <c r="B2" s="337"/>
      <c r="K2" s="342"/>
      <c r="L2" s="342"/>
      <c r="M2" s="342"/>
      <c r="N2" s="342"/>
      <c r="O2" s="342"/>
    </row>
    <row r="3" spans="1:20">
      <c r="A3" s="337" t="s">
        <v>495</v>
      </c>
      <c r="B3" s="337"/>
      <c r="K3" s="342"/>
      <c r="L3" s="342"/>
      <c r="M3" s="342"/>
      <c r="N3" s="342"/>
      <c r="O3" s="342"/>
    </row>
    <row r="5" spans="1:20" ht="18.75">
      <c r="A5" s="424" t="str">
        <f>"BẢNG ĐỐI CHIẾU TÌNH HÌNH THU CHI HỌC PHÍ VÀ CÁC KHOẢN THU KHÁC NĂM "&amp;D1</f>
        <v>BẢNG ĐỐI CHIẾU TÌNH HÌNH THU CHI HỌC PHÍ VÀ CÁC KHOẢN THU KHÁC NĂM 2023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</row>
    <row r="6" spans="1:20">
      <c r="H6" s="343"/>
      <c r="I6" s="343"/>
      <c r="J6" s="343"/>
      <c r="K6" s="344"/>
      <c r="L6" s="344"/>
    </row>
    <row r="7" spans="1:20">
      <c r="H7" s="343"/>
      <c r="I7" s="343"/>
      <c r="J7" s="343"/>
      <c r="K7" s="344"/>
      <c r="L7" s="344"/>
      <c r="P7" s="342"/>
      <c r="T7" s="345" t="s">
        <v>496</v>
      </c>
    </row>
    <row r="8" spans="1:20" s="347" customFormat="1" ht="16.5">
      <c r="A8" s="425" t="s">
        <v>0</v>
      </c>
      <c r="B8" s="425" t="s">
        <v>497</v>
      </c>
      <c r="C8" s="428" t="s">
        <v>498</v>
      </c>
      <c r="D8" s="428"/>
      <c r="E8" s="428"/>
      <c r="F8" s="425" t="s">
        <v>499</v>
      </c>
      <c r="G8" s="429" t="str">
        <f>"Số quyết toán năm "&amp;D1</f>
        <v>Số quyết toán năm 2023</v>
      </c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28" t="s">
        <v>500</v>
      </c>
      <c r="S8" s="428"/>
      <c r="T8" s="428"/>
    </row>
    <row r="9" spans="1:20" s="347" customFormat="1" ht="16.5">
      <c r="A9" s="426"/>
      <c r="B9" s="426"/>
      <c r="C9" s="428"/>
      <c r="D9" s="428"/>
      <c r="E9" s="428"/>
      <c r="F9" s="426"/>
      <c r="G9" s="426" t="s">
        <v>501</v>
      </c>
      <c r="H9" s="431" t="s">
        <v>502</v>
      </c>
      <c r="I9" s="432"/>
      <c r="J9" s="433"/>
      <c r="K9" s="429" t="s">
        <v>503</v>
      </c>
      <c r="L9" s="430"/>
      <c r="M9" s="430"/>
      <c r="N9" s="430"/>
      <c r="O9" s="430"/>
      <c r="P9" s="430"/>
      <c r="Q9" s="430"/>
      <c r="R9" s="428"/>
      <c r="S9" s="428"/>
      <c r="T9" s="428"/>
    </row>
    <row r="10" spans="1:20" s="347" customFormat="1" ht="82.5">
      <c r="A10" s="427"/>
      <c r="B10" s="427"/>
      <c r="C10" s="348" t="s">
        <v>504</v>
      </c>
      <c r="D10" s="348" t="s">
        <v>505</v>
      </c>
      <c r="E10" s="348" t="s">
        <v>506</v>
      </c>
      <c r="F10" s="427"/>
      <c r="G10" s="427"/>
      <c r="H10" s="346" t="s">
        <v>504</v>
      </c>
      <c r="I10" s="346" t="s">
        <v>507</v>
      </c>
      <c r="J10" s="346" t="s">
        <v>508</v>
      </c>
      <c r="K10" s="346" t="s">
        <v>504</v>
      </c>
      <c r="L10" s="349" t="s">
        <v>509</v>
      </c>
      <c r="M10" s="350" t="s">
        <v>510</v>
      </c>
      <c r="N10" s="350" t="s">
        <v>511</v>
      </c>
      <c r="O10" s="350" t="s">
        <v>512</v>
      </c>
      <c r="P10" s="350" t="s">
        <v>513</v>
      </c>
      <c r="Q10" s="350" t="s">
        <v>514</v>
      </c>
      <c r="R10" s="346" t="s">
        <v>504</v>
      </c>
      <c r="S10" s="348" t="s">
        <v>505</v>
      </c>
      <c r="T10" s="348" t="s">
        <v>506</v>
      </c>
    </row>
    <row r="11" spans="1:20" s="356" customFormat="1" ht="31.5">
      <c r="A11" s="351">
        <v>1</v>
      </c>
      <c r="B11" s="351">
        <v>2</v>
      </c>
      <c r="C11" s="351" t="s">
        <v>515</v>
      </c>
      <c r="D11" s="351">
        <v>4</v>
      </c>
      <c r="E11" s="351">
        <v>5</v>
      </c>
      <c r="F11" s="351">
        <v>6</v>
      </c>
      <c r="G11" s="351" t="s">
        <v>516</v>
      </c>
      <c r="H11" s="351" t="s">
        <v>517</v>
      </c>
      <c r="I11" s="351">
        <v>9</v>
      </c>
      <c r="J11" s="351">
        <v>10</v>
      </c>
      <c r="K11" s="352" t="s">
        <v>518</v>
      </c>
      <c r="L11" s="353">
        <v>12</v>
      </c>
      <c r="M11" s="354">
        <v>13</v>
      </c>
      <c r="N11" s="355">
        <v>14</v>
      </c>
      <c r="O11" s="355">
        <v>15</v>
      </c>
      <c r="P11" s="355">
        <v>16</v>
      </c>
      <c r="Q11" s="355">
        <v>18</v>
      </c>
      <c r="R11" s="355" t="s">
        <v>519</v>
      </c>
      <c r="S11" s="355" t="s">
        <v>520</v>
      </c>
      <c r="T11" s="355" t="s">
        <v>521</v>
      </c>
    </row>
    <row r="12" spans="1:20" s="347" customFormat="1" ht="17.25">
      <c r="A12" s="357" t="s">
        <v>3</v>
      </c>
      <c r="B12" s="357" t="s">
        <v>522</v>
      </c>
      <c r="C12" s="358">
        <f t="shared" ref="C12:T12" si="0">SUM(C13:C13)</f>
        <v>0</v>
      </c>
      <c r="D12" s="358">
        <f t="shared" si="0"/>
        <v>0</v>
      </c>
      <c r="E12" s="358">
        <f t="shared" si="0"/>
        <v>0</v>
      </c>
      <c r="F12" s="358">
        <f t="shared" si="0"/>
        <v>1</v>
      </c>
      <c r="G12" s="358">
        <f t="shared" si="0"/>
        <v>0.4</v>
      </c>
      <c r="H12" s="358">
        <f t="shared" si="0"/>
        <v>0</v>
      </c>
      <c r="I12" s="358">
        <f>SUM(I13:I13)</f>
        <v>0</v>
      </c>
      <c r="J12" s="358">
        <f t="shared" si="0"/>
        <v>0</v>
      </c>
      <c r="K12" s="358">
        <f t="shared" si="0"/>
        <v>0.4</v>
      </c>
      <c r="L12" s="359">
        <f t="shared" si="0"/>
        <v>0.4</v>
      </c>
      <c r="M12" s="360">
        <f t="shared" si="0"/>
        <v>0</v>
      </c>
      <c r="N12" s="360">
        <f t="shared" si="0"/>
        <v>0</v>
      </c>
      <c r="O12" s="360">
        <f t="shared" si="0"/>
        <v>0</v>
      </c>
      <c r="P12" s="360">
        <f t="shared" si="0"/>
        <v>0</v>
      </c>
      <c r="Q12" s="360">
        <f t="shared" si="0"/>
        <v>0</v>
      </c>
      <c r="R12" s="360">
        <f t="shared" si="0"/>
        <v>1</v>
      </c>
      <c r="S12" s="360">
        <f t="shared" si="0"/>
        <v>0.6</v>
      </c>
      <c r="T12" s="360">
        <f t="shared" si="0"/>
        <v>0.4</v>
      </c>
    </row>
    <row r="13" spans="1:20" s="367" customFormat="1" ht="16.5">
      <c r="A13" s="361">
        <v>1</v>
      </c>
      <c r="B13" s="362" t="s">
        <v>523</v>
      </c>
      <c r="C13" s="363">
        <f>+D13+E13</f>
        <v>0</v>
      </c>
      <c r="D13" s="364">
        <v>0</v>
      </c>
      <c r="E13" s="364"/>
      <c r="F13" s="364">
        <v>1</v>
      </c>
      <c r="G13" s="363">
        <f>+H13+K13</f>
        <v>0.4</v>
      </c>
      <c r="H13" s="363">
        <f>+I13+J13</f>
        <v>0</v>
      </c>
      <c r="I13" s="363"/>
      <c r="J13" s="363"/>
      <c r="K13" s="365">
        <f>SUM(L13:Q13)</f>
        <v>0.4</v>
      </c>
      <c r="L13" s="366">
        <f>F13*40%</f>
        <v>0.4</v>
      </c>
      <c r="M13" s="364"/>
      <c r="N13" s="364"/>
      <c r="O13" s="364"/>
      <c r="P13" s="364"/>
      <c r="Q13" s="364"/>
      <c r="R13" s="364">
        <f>S13+T13</f>
        <v>1</v>
      </c>
      <c r="S13" s="364">
        <f>D13+F13-I13-K13</f>
        <v>0.6</v>
      </c>
      <c r="T13" s="364">
        <f>E13+L13-J13</f>
        <v>0.4</v>
      </c>
    </row>
    <row r="14" spans="1:20" s="367" customFormat="1" ht="16.5">
      <c r="A14" s="368" t="s">
        <v>4</v>
      </c>
      <c r="B14" s="368" t="s">
        <v>524</v>
      </c>
      <c r="C14" s="363">
        <f t="shared" ref="C14:T14" si="1">SUM(C15:C19)</f>
        <v>0</v>
      </c>
      <c r="D14" s="363">
        <f t="shared" si="1"/>
        <v>0</v>
      </c>
      <c r="E14" s="363">
        <f t="shared" si="1"/>
        <v>0</v>
      </c>
      <c r="F14" s="363">
        <f t="shared" si="1"/>
        <v>0</v>
      </c>
      <c r="G14" s="363">
        <f t="shared" si="1"/>
        <v>0</v>
      </c>
      <c r="H14" s="363">
        <f t="shared" si="1"/>
        <v>0</v>
      </c>
      <c r="I14" s="363">
        <f t="shared" si="1"/>
        <v>0</v>
      </c>
      <c r="J14" s="363">
        <f t="shared" si="1"/>
        <v>0</v>
      </c>
      <c r="K14" s="363">
        <f t="shared" si="1"/>
        <v>0</v>
      </c>
      <c r="L14" s="369">
        <f t="shared" si="1"/>
        <v>0</v>
      </c>
      <c r="M14" s="363">
        <f t="shared" si="1"/>
        <v>0</v>
      </c>
      <c r="N14" s="363">
        <f t="shared" si="1"/>
        <v>0</v>
      </c>
      <c r="O14" s="363">
        <f t="shared" si="1"/>
        <v>0</v>
      </c>
      <c r="P14" s="363">
        <f t="shared" si="1"/>
        <v>0</v>
      </c>
      <c r="Q14" s="363">
        <f t="shared" si="1"/>
        <v>0</v>
      </c>
      <c r="R14" s="363">
        <f t="shared" si="1"/>
        <v>0</v>
      </c>
      <c r="S14" s="363">
        <f t="shared" si="1"/>
        <v>0</v>
      </c>
      <c r="T14" s="363">
        <f t="shared" si="1"/>
        <v>0</v>
      </c>
    </row>
    <row r="15" spans="1:20" s="367" customFormat="1" ht="33">
      <c r="A15" s="361">
        <v>1</v>
      </c>
      <c r="B15" s="370" t="s">
        <v>525</v>
      </c>
      <c r="C15" s="363">
        <f>+D15+E15</f>
        <v>0</v>
      </c>
      <c r="D15" s="364"/>
      <c r="E15" s="364"/>
      <c r="F15" s="363"/>
      <c r="G15" s="371">
        <f>H15+K15</f>
        <v>0</v>
      </c>
      <c r="H15" s="372">
        <f>+I15+J15</f>
        <v>0</v>
      </c>
      <c r="I15" s="372"/>
      <c r="J15" s="372"/>
      <c r="K15" s="365">
        <f>SUM(L15:Q15)</f>
        <v>0</v>
      </c>
      <c r="L15" s="373">
        <f>(D15+F15-I15)*40%</f>
        <v>0</v>
      </c>
      <c r="M15" s="374"/>
      <c r="N15" s="374"/>
      <c r="O15" s="374"/>
      <c r="P15" s="374"/>
      <c r="Q15" s="364"/>
      <c r="R15" s="364">
        <f>S15+T15</f>
        <v>0</v>
      </c>
      <c r="S15" s="364">
        <f>D15+F15-I15-K15</f>
        <v>0</v>
      </c>
      <c r="T15" s="364">
        <f>E15+L15-J15</f>
        <v>0</v>
      </c>
    </row>
    <row r="16" spans="1:20" s="367" customFormat="1" ht="16.5">
      <c r="A16" s="361">
        <v>2</v>
      </c>
      <c r="B16" s="370" t="s">
        <v>526</v>
      </c>
      <c r="C16" s="363">
        <f>+D16+E16</f>
        <v>0</v>
      </c>
      <c r="D16" s="364"/>
      <c r="E16" s="364"/>
      <c r="F16" s="363"/>
      <c r="G16" s="371">
        <f>H16+K16</f>
        <v>0</v>
      </c>
      <c r="H16" s="364">
        <f>+I16+J16</f>
        <v>0</v>
      </c>
      <c r="I16" s="372"/>
      <c r="J16" s="372"/>
      <c r="K16" s="365">
        <f>SUM(L16:Q16)</f>
        <v>0</v>
      </c>
      <c r="L16" s="373">
        <f t="shared" ref="L16:L23" si="2">(D16+F16-I16)*40%</f>
        <v>0</v>
      </c>
      <c r="M16" s="374"/>
      <c r="N16" s="374"/>
      <c r="O16" s="374"/>
      <c r="P16" s="374"/>
      <c r="Q16" s="364"/>
      <c r="R16" s="364">
        <f>S16+T16</f>
        <v>0</v>
      </c>
      <c r="S16" s="364">
        <f>D16+F16-I16-K16</f>
        <v>0</v>
      </c>
      <c r="T16" s="364">
        <f>E16+L16-J16</f>
        <v>0</v>
      </c>
    </row>
    <row r="17" spans="1:20" s="367" customFormat="1" ht="16.5">
      <c r="A17" s="361">
        <v>3</v>
      </c>
      <c r="B17" s="370" t="s">
        <v>527</v>
      </c>
      <c r="C17" s="363">
        <f>+D17+E17</f>
        <v>0</v>
      </c>
      <c r="D17" s="364"/>
      <c r="E17" s="364"/>
      <c r="F17" s="363"/>
      <c r="G17" s="371">
        <f>H17+K17</f>
        <v>0</v>
      </c>
      <c r="H17" s="364">
        <f>+I17+J17</f>
        <v>0</v>
      </c>
      <c r="I17" s="364"/>
      <c r="J17" s="364"/>
      <c r="K17" s="365">
        <f>SUM(L17:Q17)</f>
        <v>0</v>
      </c>
      <c r="L17" s="373">
        <f t="shared" si="2"/>
        <v>0</v>
      </c>
      <c r="M17" s="374"/>
      <c r="N17" s="374"/>
      <c r="O17" s="374"/>
      <c r="P17" s="364"/>
      <c r="Q17" s="364"/>
      <c r="R17" s="364">
        <f>S17+T17</f>
        <v>0</v>
      </c>
      <c r="S17" s="364">
        <f>D17+F17-I17-K17</f>
        <v>0</v>
      </c>
      <c r="T17" s="364">
        <f>E17+L17-J17</f>
        <v>0</v>
      </c>
    </row>
    <row r="18" spans="1:20" s="367" customFormat="1" ht="16.5">
      <c r="A18" s="361">
        <v>4</v>
      </c>
      <c r="B18" s="375" t="s">
        <v>528</v>
      </c>
      <c r="C18" s="363">
        <f>+D18+E18</f>
        <v>0</v>
      </c>
      <c r="D18" s="364"/>
      <c r="E18" s="364"/>
      <c r="F18" s="363"/>
      <c r="G18" s="371">
        <f>H18+K18</f>
        <v>0</v>
      </c>
      <c r="H18" s="364">
        <f>+I18+J18</f>
        <v>0</v>
      </c>
      <c r="I18" s="364"/>
      <c r="J18" s="363"/>
      <c r="K18" s="365">
        <f>SUM(L18:Q18)</f>
        <v>0</v>
      </c>
      <c r="L18" s="373">
        <f t="shared" si="2"/>
        <v>0</v>
      </c>
      <c r="M18" s="364"/>
      <c r="N18" s="364"/>
      <c r="O18" s="364"/>
      <c r="P18" s="364"/>
      <c r="Q18" s="364"/>
      <c r="R18" s="364">
        <f>S18+T18</f>
        <v>0</v>
      </c>
      <c r="S18" s="364">
        <f>D18+F18-I18-K18</f>
        <v>0</v>
      </c>
      <c r="T18" s="364">
        <f>E18+L18-J18</f>
        <v>0</v>
      </c>
    </row>
    <row r="19" spans="1:20" s="367" customFormat="1" ht="16.5">
      <c r="A19" s="361">
        <v>5</v>
      </c>
      <c r="B19" s="375" t="s">
        <v>529</v>
      </c>
      <c r="C19" s="363">
        <f>+D19+E19</f>
        <v>0</v>
      </c>
      <c r="D19" s="364"/>
      <c r="E19" s="364"/>
      <c r="F19" s="363"/>
      <c r="G19" s="371">
        <f>H19+K19</f>
        <v>0</v>
      </c>
      <c r="H19" s="364">
        <f>+I19+J19</f>
        <v>0</v>
      </c>
      <c r="I19" s="364"/>
      <c r="J19" s="363"/>
      <c r="K19" s="365">
        <f>SUM(L19:Q19)</f>
        <v>0</v>
      </c>
      <c r="L19" s="373">
        <f t="shared" si="2"/>
        <v>0</v>
      </c>
      <c r="M19" s="364"/>
      <c r="N19" s="364"/>
      <c r="O19" s="364"/>
      <c r="P19" s="364"/>
      <c r="Q19" s="364"/>
      <c r="R19" s="364">
        <f>S19+T19</f>
        <v>0</v>
      </c>
      <c r="S19" s="364">
        <f>D19+F19-I19-K19</f>
        <v>0</v>
      </c>
      <c r="T19" s="364">
        <f>E19+L19-J19</f>
        <v>0</v>
      </c>
    </row>
    <row r="20" spans="1:20" s="377" customFormat="1" ht="16.5">
      <c r="A20" s="376" t="s">
        <v>5</v>
      </c>
      <c r="B20" s="376" t="s">
        <v>530</v>
      </c>
      <c r="C20" s="363">
        <f t="shared" ref="C20:T20" si="3">SUM(C21:C23)</f>
        <v>0</v>
      </c>
      <c r="D20" s="363">
        <f t="shared" si="3"/>
        <v>0</v>
      </c>
      <c r="E20" s="363">
        <f t="shared" si="3"/>
        <v>0</v>
      </c>
      <c r="F20" s="363">
        <f t="shared" si="3"/>
        <v>0</v>
      </c>
      <c r="G20" s="363">
        <f t="shared" si="3"/>
        <v>0</v>
      </c>
      <c r="H20" s="363">
        <f t="shared" si="3"/>
        <v>0</v>
      </c>
      <c r="I20" s="363">
        <f t="shared" si="3"/>
        <v>0</v>
      </c>
      <c r="J20" s="363">
        <f t="shared" si="3"/>
        <v>0</v>
      </c>
      <c r="K20" s="363">
        <f t="shared" si="3"/>
        <v>0</v>
      </c>
      <c r="L20" s="369">
        <f t="shared" si="3"/>
        <v>0</v>
      </c>
      <c r="M20" s="363">
        <f t="shared" si="3"/>
        <v>0</v>
      </c>
      <c r="N20" s="363">
        <f t="shared" si="3"/>
        <v>0</v>
      </c>
      <c r="O20" s="363">
        <f t="shared" si="3"/>
        <v>0</v>
      </c>
      <c r="P20" s="363">
        <f t="shared" si="3"/>
        <v>0</v>
      </c>
      <c r="Q20" s="363">
        <f t="shared" si="3"/>
        <v>0</v>
      </c>
      <c r="R20" s="363">
        <f t="shared" si="3"/>
        <v>0</v>
      </c>
      <c r="S20" s="363">
        <f t="shared" si="3"/>
        <v>0</v>
      </c>
      <c r="T20" s="363">
        <f t="shared" si="3"/>
        <v>0</v>
      </c>
    </row>
    <row r="21" spans="1:20" s="367" customFormat="1" ht="16.5">
      <c r="A21" s="361">
        <v>1</v>
      </c>
      <c r="B21" s="378" t="s">
        <v>531</v>
      </c>
      <c r="C21" s="363">
        <f>+D21+E21</f>
        <v>0</v>
      </c>
      <c r="D21" s="364">
        <v>0</v>
      </c>
      <c r="E21" s="364"/>
      <c r="F21" s="363"/>
      <c r="G21" s="363">
        <f>H21+K21</f>
        <v>0</v>
      </c>
      <c r="H21" s="364">
        <f>+I21+J21</f>
        <v>0</v>
      </c>
      <c r="I21" s="364"/>
      <c r="J21" s="364"/>
      <c r="K21" s="365">
        <f>SUM(L21:P21)</f>
        <v>0</v>
      </c>
      <c r="L21" s="373">
        <f t="shared" si="2"/>
        <v>0</v>
      </c>
      <c r="M21" s="374"/>
      <c r="N21" s="374"/>
      <c r="O21" s="374"/>
      <c r="P21" s="364"/>
      <c r="Q21" s="364"/>
      <c r="R21" s="364">
        <f>+S21+T21</f>
        <v>0</v>
      </c>
      <c r="S21" s="364">
        <f>D21+F21-H21-K21</f>
        <v>0</v>
      </c>
      <c r="T21" s="364">
        <f>E21+L21-J21</f>
        <v>0</v>
      </c>
    </row>
    <row r="22" spans="1:20" s="367" customFormat="1" ht="16.5">
      <c r="A22" s="361"/>
      <c r="B22" s="379" t="s">
        <v>472</v>
      </c>
      <c r="C22" s="363">
        <f>+D22+E22</f>
        <v>0</v>
      </c>
      <c r="D22" s="364"/>
      <c r="E22" s="364"/>
      <c r="F22" s="363"/>
      <c r="G22" s="363">
        <f>H22+K22</f>
        <v>0</v>
      </c>
      <c r="H22" s="364">
        <f>+I22+J22</f>
        <v>0</v>
      </c>
      <c r="I22" s="364"/>
      <c r="J22" s="364"/>
      <c r="K22" s="365">
        <f>SUM(L22:P22)</f>
        <v>0</v>
      </c>
      <c r="L22" s="373">
        <f t="shared" ref="L22" si="4">(D22+F22-I22)*40%</f>
        <v>0</v>
      </c>
      <c r="M22" s="374"/>
      <c r="N22" s="374"/>
      <c r="O22" s="374"/>
      <c r="P22" s="364"/>
      <c r="Q22" s="364"/>
      <c r="R22" s="364">
        <f>+S22+T22</f>
        <v>0</v>
      </c>
      <c r="S22" s="364">
        <f>D22+F22-H22-K22</f>
        <v>0</v>
      </c>
      <c r="T22" s="364">
        <f>E22+L22-J22</f>
        <v>0</v>
      </c>
    </row>
    <row r="23" spans="1:20" s="367" customFormat="1" ht="16.5">
      <c r="A23" s="361">
        <v>3</v>
      </c>
      <c r="B23" s="379" t="s">
        <v>532</v>
      </c>
      <c r="C23" s="363">
        <f>+D23+E23</f>
        <v>0</v>
      </c>
      <c r="D23" s="364"/>
      <c r="E23" s="364"/>
      <c r="F23" s="363"/>
      <c r="G23" s="363">
        <f>H23+K23</f>
        <v>0</v>
      </c>
      <c r="H23" s="364">
        <f>+I23+J23</f>
        <v>0</v>
      </c>
      <c r="I23" s="364"/>
      <c r="J23" s="364"/>
      <c r="K23" s="365">
        <f>SUM(L23:P23)</f>
        <v>0</v>
      </c>
      <c r="L23" s="373">
        <f t="shared" si="2"/>
        <v>0</v>
      </c>
      <c r="M23" s="374"/>
      <c r="N23" s="374"/>
      <c r="O23" s="374"/>
      <c r="P23" s="364"/>
      <c r="Q23" s="364"/>
      <c r="R23" s="364">
        <f>+S23+T23</f>
        <v>0</v>
      </c>
      <c r="S23" s="364">
        <f>D23+F23-H23-K23</f>
        <v>0</v>
      </c>
      <c r="T23" s="364">
        <f>E23+L23-J23</f>
        <v>0</v>
      </c>
    </row>
    <row r="24" spans="1:20" s="367" customFormat="1" ht="16.5">
      <c r="A24" s="380"/>
      <c r="B24" s="381" t="s">
        <v>533</v>
      </c>
      <c r="C24" s="382">
        <f t="shared" ref="C24:T24" si="5">C12+C14+C20</f>
        <v>0</v>
      </c>
      <c r="D24" s="382">
        <f t="shared" si="5"/>
        <v>0</v>
      </c>
      <c r="E24" s="382">
        <f t="shared" si="5"/>
        <v>0</v>
      </c>
      <c r="F24" s="382">
        <f>F12+F14+F20</f>
        <v>1</v>
      </c>
      <c r="G24" s="382">
        <f t="shared" si="5"/>
        <v>0.4</v>
      </c>
      <c r="H24" s="382">
        <f t="shared" si="5"/>
        <v>0</v>
      </c>
      <c r="I24" s="382">
        <f t="shared" si="5"/>
        <v>0</v>
      </c>
      <c r="J24" s="382">
        <f t="shared" si="5"/>
        <v>0</v>
      </c>
      <c r="K24" s="382">
        <f t="shared" si="5"/>
        <v>0.4</v>
      </c>
      <c r="L24" s="383">
        <f t="shared" si="5"/>
        <v>0.4</v>
      </c>
      <c r="M24" s="382">
        <f t="shared" si="5"/>
        <v>0</v>
      </c>
      <c r="N24" s="382">
        <f t="shared" si="5"/>
        <v>0</v>
      </c>
      <c r="O24" s="382">
        <f t="shared" si="5"/>
        <v>0</v>
      </c>
      <c r="P24" s="382">
        <f t="shared" si="5"/>
        <v>0</v>
      </c>
      <c r="Q24" s="382">
        <f t="shared" si="5"/>
        <v>0</v>
      </c>
      <c r="R24" s="382">
        <f t="shared" si="5"/>
        <v>1</v>
      </c>
      <c r="S24" s="382">
        <f>S12+S14+S20</f>
        <v>0.6</v>
      </c>
      <c r="T24" s="382">
        <f t="shared" si="5"/>
        <v>0.4</v>
      </c>
    </row>
    <row r="25" spans="1:20" s="367" customFormat="1" ht="16.5">
      <c r="A25" s="384"/>
      <c r="C25" s="377"/>
      <c r="D25" s="377"/>
      <c r="E25" s="377"/>
      <c r="F25" s="377"/>
      <c r="G25" s="377"/>
      <c r="M25" s="384"/>
      <c r="N25" s="384"/>
      <c r="O25" s="384"/>
    </row>
    <row r="26" spans="1:20" s="367" customFormat="1" ht="16.5">
      <c r="B26" s="377"/>
      <c r="C26" s="377"/>
      <c r="D26" s="377"/>
      <c r="E26" s="377"/>
      <c r="F26" s="377"/>
      <c r="G26" s="377"/>
      <c r="H26" s="422"/>
      <c r="I26" s="422"/>
      <c r="J26" s="422"/>
      <c r="K26" s="422"/>
      <c r="L26" s="384"/>
      <c r="M26" s="384"/>
      <c r="N26" s="384"/>
      <c r="O26" s="384"/>
      <c r="Q26" s="422" t="s">
        <v>534</v>
      </c>
      <c r="R26" s="422"/>
      <c r="S26" s="422"/>
      <c r="T26" s="422"/>
    </row>
    <row r="27" spans="1:20" s="367" customFormat="1" ht="18.75">
      <c r="B27" s="385" t="s">
        <v>535</v>
      </c>
      <c r="C27" s="423"/>
      <c r="D27" s="423"/>
      <c r="E27" s="385"/>
      <c r="F27" s="385"/>
      <c r="G27" s="385"/>
      <c r="H27" s="423" t="s">
        <v>536</v>
      </c>
      <c r="I27" s="423"/>
      <c r="J27" s="423"/>
      <c r="K27" s="423"/>
      <c r="L27" s="385"/>
      <c r="M27" s="385"/>
      <c r="N27" s="385"/>
      <c r="O27" s="385"/>
      <c r="Q27" s="424" t="s">
        <v>537</v>
      </c>
      <c r="R27" s="424"/>
      <c r="S27" s="424"/>
      <c r="T27" s="424"/>
    </row>
    <row r="28" spans="1:20" s="367" customFormat="1" ht="18.75">
      <c r="F28" s="377"/>
      <c r="G28" s="377"/>
      <c r="L28" s="384"/>
      <c r="M28" s="384"/>
      <c r="N28" s="384"/>
      <c r="O28" s="384"/>
      <c r="R28" s="386"/>
    </row>
    <row r="29" spans="1:20" s="367" customFormat="1" ht="18.75">
      <c r="F29" s="377"/>
      <c r="G29" s="377"/>
      <c r="H29" s="384"/>
      <c r="I29" s="384"/>
      <c r="J29" s="384"/>
      <c r="K29" s="384"/>
      <c r="L29" s="384"/>
      <c r="M29" s="384"/>
      <c r="N29" s="384"/>
      <c r="O29" s="384"/>
      <c r="R29" s="386"/>
    </row>
    <row r="30" spans="1:20" s="367" customFormat="1" ht="18.75">
      <c r="F30" s="377"/>
      <c r="G30" s="377"/>
      <c r="H30" s="384"/>
      <c r="I30" s="384"/>
      <c r="J30" s="384"/>
      <c r="K30" s="384"/>
      <c r="L30" s="384"/>
      <c r="M30" s="384"/>
      <c r="N30" s="384"/>
      <c r="O30" s="384"/>
      <c r="R30" s="386"/>
    </row>
    <row r="31" spans="1:20" s="367" customFormat="1" ht="18.75">
      <c r="F31" s="377"/>
      <c r="G31" s="377"/>
      <c r="H31" s="384"/>
      <c r="I31" s="384"/>
      <c r="J31" s="384"/>
      <c r="K31" s="384"/>
      <c r="L31" s="384"/>
      <c r="M31" s="384"/>
      <c r="N31" s="384"/>
      <c r="O31" s="384"/>
      <c r="R31" s="386"/>
    </row>
    <row r="32" spans="1:20" s="340" customFormat="1">
      <c r="B32" s="341"/>
      <c r="L32" s="341"/>
      <c r="M32" s="341"/>
      <c r="N32" s="341"/>
      <c r="O32" s="341"/>
    </row>
    <row r="33" spans="1:15" s="386" customFormat="1" ht="18.75" hidden="1">
      <c r="A33" s="386" t="s">
        <v>538</v>
      </c>
      <c r="F33" s="387"/>
      <c r="G33" s="387"/>
      <c r="K33" s="388"/>
      <c r="L33" s="388"/>
      <c r="M33" s="388"/>
      <c r="N33" s="388"/>
      <c r="O33" s="388"/>
    </row>
    <row r="34" spans="1:15" s="386" customFormat="1" ht="18.75" hidden="1">
      <c r="B34" s="386" t="s">
        <v>539</v>
      </c>
      <c r="F34" s="387"/>
      <c r="G34" s="387"/>
      <c r="H34" s="387"/>
      <c r="I34" s="387"/>
      <c r="J34" s="387"/>
    </row>
    <row r="35" spans="1:15" s="386" customFormat="1" ht="18.75" hidden="1">
      <c r="B35" s="389" t="s">
        <v>540</v>
      </c>
      <c r="F35" s="387"/>
      <c r="G35" s="387"/>
      <c r="H35" s="387"/>
      <c r="I35" s="387"/>
      <c r="J35" s="387"/>
    </row>
    <row r="36" spans="1:15" s="386" customFormat="1" ht="18.75" hidden="1">
      <c r="B36" s="389" t="s">
        <v>541</v>
      </c>
      <c r="F36" s="387"/>
      <c r="G36" s="387"/>
      <c r="H36" s="387"/>
      <c r="I36" s="387"/>
      <c r="J36" s="387"/>
    </row>
    <row r="37" spans="1:15" ht="18.75">
      <c r="B37" s="386"/>
    </row>
  </sheetData>
  <mergeCells count="15">
    <mergeCell ref="A5:T5"/>
    <mergeCell ref="A8:A10"/>
    <mergeCell ref="B8:B10"/>
    <mergeCell ref="C8:E9"/>
    <mergeCell ref="F8:F10"/>
    <mergeCell ref="G8:Q8"/>
    <mergeCell ref="R8:T9"/>
    <mergeCell ref="G9:G10"/>
    <mergeCell ref="H9:J9"/>
    <mergeCell ref="K9:Q9"/>
    <mergeCell ref="H26:K26"/>
    <mergeCell ref="Q26:T26"/>
    <mergeCell ref="C27:D27"/>
    <mergeCell ref="H27:K27"/>
    <mergeCell ref="Q27:T2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F3BE-2BCC-4F47-998D-C0BD5C4E9453}">
  <dimension ref="A1:P39"/>
  <sheetViews>
    <sheetView workbookViewId="0">
      <pane xSplit="1" ySplit="5" topLeftCell="B10" activePane="bottomRight" state="frozen"/>
      <selection pane="topRight" activeCell="B1" sqref="B1"/>
      <selection pane="bottomLeft" activeCell="A6" sqref="A6"/>
      <selection pane="bottomRight" activeCell="R10" sqref="R10"/>
    </sheetView>
  </sheetViews>
  <sheetFormatPr defaultColWidth="9.140625" defaultRowHeight="15"/>
  <cols>
    <col min="1" max="1" width="17.5703125" style="474" customWidth="1"/>
    <col min="2" max="2" width="15.42578125" style="472" bestFit="1" customWidth="1"/>
    <col min="3" max="3" width="16.140625" style="472" bestFit="1" customWidth="1"/>
    <col min="4" max="5" width="16" style="472" hidden="1" customWidth="1"/>
    <col min="6" max="6" width="16.28515625" style="472" customWidth="1"/>
    <col min="7" max="7" width="15.140625" style="472" bestFit="1" customWidth="1"/>
    <col min="8" max="8" width="15.28515625" style="472" customWidth="1"/>
    <col min="9" max="9" width="15.85546875" style="472" bestFit="1" customWidth="1"/>
    <col min="10" max="10" width="16" style="472" bestFit="1" customWidth="1"/>
    <col min="11" max="11" width="15.85546875" style="472" bestFit="1" customWidth="1"/>
    <col min="12" max="12" width="15.28515625" style="472" customWidth="1"/>
    <col min="13" max="13" width="15.85546875" style="472" bestFit="1" customWidth="1"/>
    <col min="14" max="14" width="13.7109375" style="472" bestFit="1" customWidth="1"/>
    <col min="15" max="15" width="15.7109375" style="474" customWidth="1"/>
    <col min="16" max="16" width="15.85546875" style="474" customWidth="1"/>
    <col min="17" max="257" width="9.140625" style="474"/>
    <col min="258" max="258" width="17.5703125" style="474" customWidth="1"/>
    <col min="259" max="259" width="14.85546875" style="474" bestFit="1" customWidth="1"/>
    <col min="260" max="260" width="16" style="474" bestFit="1" customWidth="1"/>
    <col min="261" max="262" width="0" style="474" hidden="1" customWidth="1"/>
    <col min="263" max="263" width="16.28515625" style="474" customWidth="1"/>
    <col min="264" max="264" width="15" style="474" bestFit="1" customWidth="1"/>
    <col min="265" max="265" width="15.28515625" style="474" customWidth="1"/>
    <col min="266" max="266" width="15.7109375" style="474" bestFit="1" customWidth="1"/>
    <col min="267" max="267" width="15.85546875" style="474" bestFit="1" customWidth="1"/>
    <col min="268" max="268" width="15.7109375" style="474" bestFit="1" customWidth="1"/>
    <col min="269" max="269" width="15.28515625" style="474" customWidth="1"/>
    <col min="270" max="270" width="13.5703125" style="474" bestFit="1" customWidth="1"/>
    <col min="271" max="271" width="15.7109375" style="474" customWidth="1"/>
    <col min="272" max="272" width="15.85546875" style="474" customWidth="1"/>
    <col min="273" max="513" width="9.140625" style="474"/>
    <col min="514" max="514" width="17.5703125" style="474" customWidth="1"/>
    <col min="515" max="515" width="14.85546875" style="474" bestFit="1" customWidth="1"/>
    <col min="516" max="516" width="16" style="474" bestFit="1" customWidth="1"/>
    <col min="517" max="518" width="0" style="474" hidden="1" customWidth="1"/>
    <col min="519" max="519" width="16.28515625" style="474" customWidth="1"/>
    <col min="520" max="520" width="15" style="474" bestFit="1" customWidth="1"/>
    <col min="521" max="521" width="15.28515625" style="474" customWidth="1"/>
    <col min="522" max="522" width="15.7109375" style="474" bestFit="1" customWidth="1"/>
    <col min="523" max="523" width="15.85546875" style="474" bestFit="1" customWidth="1"/>
    <col min="524" max="524" width="15.7109375" style="474" bestFit="1" customWidth="1"/>
    <col min="525" max="525" width="15.28515625" style="474" customWidth="1"/>
    <col min="526" max="526" width="13.5703125" style="474" bestFit="1" customWidth="1"/>
    <col min="527" max="527" width="15.7109375" style="474" customWidth="1"/>
    <col min="528" max="528" width="15.85546875" style="474" customWidth="1"/>
    <col min="529" max="769" width="9.140625" style="474"/>
    <col min="770" max="770" width="17.5703125" style="474" customWidth="1"/>
    <col min="771" max="771" width="14.85546875" style="474" bestFit="1" customWidth="1"/>
    <col min="772" max="772" width="16" style="474" bestFit="1" customWidth="1"/>
    <col min="773" max="774" width="0" style="474" hidden="1" customWidth="1"/>
    <col min="775" max="775" width="16.28515625" style="474" customWidth="1"/>
    <col min="776" max="776" width="15" style="474" bestFit="1" customWidth="1"/>
    <col min="777" max="777" width="15.28515625" style="474" customWidth="1"/>
    <col min="778" max="778" width="15.7109375" style="474" bestFit="1" customWidth="1"/>
    <col min="779" max="779" width="15.85546875" style="474" bestFit="1" customWidth="1"/>
    <col min="780" max="780" width="15.7109375" style="474" bestFit="1" customWidth="1"/>
    <col min="781" max="781" width="15.28515625" style="474" customWidth="1"/>
    <col min="782" max="782" width="13.5703125" style="474" bestFit="1" customWidth="1"/>
    <col min="783" max="783" width="15.7109375" style="474" customWidth="1"/>
    <col min="784" max="784" width="15.85546875" style="474" customWidth="1"/>
    <col min="785" max="1025" width="9.140625" style="474"/>
    <col min="1026" max="1026" width="17.5703125" style="474" customWidth="1"/>
    <col min="1027" max="1027" width="14.85546875" style="474" bestFit="1" customWidth="1"/>
    <col min="1028" max="1028" width="16" style="474" bestFit="1" customWidth="1"/>
    <col min="1029" max="1030" width="0" style="474" hidden="1" customWidth="1"/>
    <col min="1031" max="1031" width="16.28515625" style="474" customWidth="1"/>
    <col min="1032" max="1032" width="15" style="474" bestFit="1" customWidth="1"/>
    <col min="1033" max="1033" width="15.28515625" style="474" customWidth="1"/>
    <col min="1034" max="1034" width="15.7109375" style="474" bestFit="1" customWidth="1"/>
    <col min="1035" max="1035" width="15.85546875" style="474" bestFit="1" customWidth="1"/>
    <col min="1036" max="1036" width="15.7109375" style="474" bestFit="1" customWidth="1"/>
    <col min="1037" max="1037" width="15.28515625" style="474" customWidth="1"/>
    <col min="1038" max="1038" width="13.5703125" style="474" bestFit="1" customWidth="1"/>
    <col min="1039" max="1039" width="15.7109375" style="474" customWidth="1"/>
    <col min="1040" max="1040" width="15.85546875" style="474" customWidth="1"/>
    <col min="1041" max="1281" width="9.140625" style="474"/>
    <col min="1282" max="1282" width="17.5703125" style="474" customWidth="1"/>
    <col min="1283" max="1283" width="14.85546875" style="474" bestFit="1" customWidth="1"/>
    <col min="1284" max="1284" width="16" style="474" bestFit="1" customWidth="1"/>
    <col min="1285" max="1286" width="0" style="474" hidden="1" customWidth="1"/>
    <col min="1287" max="1287" width="16.28515625" style="474" customWidth="1"/>
    <col min="1288" max="1288" width="15" style="474" bestFit="1" customWidth="1"/>
    <col min="1289" max="1289" width="15.28515625" style="474" customWidth="1"/>
    <col min="1290" max="1290" width="15.7109375" style="474" bestFit="1" customWidth="1"/>
    <col min="1291" max="1291" width="15.85546875" style="474" bestFit="1" customWidth="1"/>
    <col min="1292" max="1292" width="15.7109375" style="474" bestFit="1" customWidth="1"/>
    <col min="1293" max="1293" width="15.28515625" style="474" customWidth="1"/>
    <col min="1294" max="1294" width="13.5703125" style="474" bestFit="1" customWidth="1"/>
    <col min="1295" max="1295" width="15.7109375" style="474" customWidth="1"/>
    <col min="1296" max="1296" width="15.85546875" style="474" customWidth="1"/>
    <col min="1297" max="1537" width="9.140625" style="474"/>
    <col min="1538" max="1538" width="17.5703125" style="474" customWidth="1"/>
    <col min="1539" max="1539" width="14.85546875" style="474" bestFit="1" customWidth="1"/>
    <col min="1540" max="1540" width="16" style="474" bestFit="1" customWidth="1"/>
    <col min="1541" max="1542" width="0" style="474" hidden="1" customWidth="1"/>
    <col min="1543" max="1543" width="16.28515625" style="474" customWidth="1"/>
    <col min="1544" max="1544" width="15" style="474" bestFit="1" customWidth="1"/>
    <col min="1545" max="1545" width="15.28515625" style="474" customWidth="1"/>
    <col min="1546" max="1546" width="15.7109375" style="474" bestFit="1" customWidth="1"/>
    <col min="1547" max="1547" width="15.85546875" style="474" bestFit="1" customWidth="1"/>
    <col min="1548" max="1548" width="15.7109375" style="474" bestFit="1" customWidth="1"/>
    <col min="1549" max="1549" width="15.28515625" style="474" customWidth="1"/>
    <col min="1550" max="1550" width="13.5703125" style="474" bestFit="1" customWidth="1"/>
    <col min="1551" max="1551" width="15.7109375" style="474" customWidth="1"/>
    <col min="1552" max="1552" width="15.85546875" style="474" customWidth="1"/>
    <col min="1553" max="1793" width="9.140625" style="474"/>
    <col min="1794" max="1794" width="17.5703125" style="474" customWidth="1"/>
    <col min="1795" max="1795" width="14.85546875" style="474" bestFit="1" customWidth="1"/>
    <col min="1796" max="1796" width="16" style="474" bestFit="1" customWidth="1"/>
    <col min="1797" max="1798" width="0" style="474" hidden="1" customWidth="1"/>
    <col min="1799" max="1799" width="16.28515625" style="474" customWidth="1"/>
    <col min="1800" max="1800" width="15" style="474" bestFit="1" customWidth="1"/>
    <col min="1801" max="1801" width="15.28515625" style="474" customWidth="1"/>
    <col min="1802" max="1802" width="15.7109375" style="474" bestFit="1" customWidth="1"/>
    <col min="1803" max="1803" width="15.85546875" style="474" bestFit="1" customWidth="1"/>
    <col min="1804" max="1804" width="15.7109375" style="474" bestFit="1" customWidth="1"/>
    <col min="1805" max="1805" width="15.28515625" style="474" customWidth="1"/>
    <col min="1806" max="1806" width="13.5703125" style="474" bestFit="1" customWidth="1"/>
    <col min="1807" max="1807" width="15.7109375" style="474" customWidth="1"/>
    <col min="1808" max="1808" width="15.85546875" style="474" customWidth="1"/>
    <col min="1809" max="2049" width="9.140625" style="474"/>
    <col min="2050" max="2050" width="17.5703125" style="474" customWidth="1"/>
    <col min="2051" max="2051" width="14.85546875" style="474" bestFit="1" customWidth="1"/>
    <col min="2052" max="2052" width="16" style="474" bestFit="1" customWidth="1"/>
    <col min="2053" max="2054" width="0" style="474" hidden="1" customWidth="1"/>
    <col min="2055" max="2055" width="16.28515625" style="474" customWidth="1"/>
    <col min="2056" max="2056" width="15" style="474" bestFit="1" customWidth="1"/>
    <col min="2057" max="2057" width="15.28515625" style="474" customWidth="1"/>
    <col min="2058" max="2058" width="15.7109375" style="474" bestFit="1" customWidth="1"/>
    <col min="2059" max="2059" width="15.85546875" style="474" bestFit="1" customWidth="1"/>
    <col min="2060" max="2060" width="15.7109375" style="474" bestFit="1" customWidth="1"/>
    <col min="2061" max="2061" width="15.28515625" style="474" customWidth="1"/>
    <col min="2062" max="2062" width="13.5703125" style="474" bestFit="1" customWidth="1"/>
    <col min="2063" max="2063" width="15.7109375" style="474" customWidth="1"/>
    <col min="2064" max="2064" width="15.85546875" style="474" customWidth="1"/>
    <col min="2065" max="2305" width="9.140625" style="474"/>
    <col min="2306" max="2306" width="17.5703125" style="474" customWidth="1"/>
    <col min="2307" max="2307" width="14.85546875" style="474" bestFit="1" customWidth="1"/>
    <col min="2308" max="2308" width="16" style="474" bestFit="1" customWidth="1"/>
    <col min="2309" max="2310" width="0" style="474" hidden="1" customWidth="1"/>
    <col min="2311" max="2311" width="16.28515625" style="474" customWidth="1"/>
    <col min="2312" max="2312" width="15" style="474" bestFit="1" customWidth="1"/>
    <col min="2313" max="2313" width="15.28515625" style="474" customWidth="1"/>
    <col min="2314" max="2314" width="15.7109375" style="474" bestFit="1" customWidth="1"/>
    <col min="2315" max="2315" width="15.85546875" style="474" bestFit="1" customWidth="1"/>
    <col min="2316" max="2316" width="15.7109375" style="474" bestFit="1" customWidth="1"/>
    <col min="2317" max="2317" width="15.28515625" style="474" customWidth="1"/>
    <col min="2318" max="2318" width="13.5703125" style="474" bestFit="1" customWidth="1"/>
    <col min="2319" max="2319" width="15.7109375" style="474" customWidth="1"/>
    <col min="2320" max="2320" width="15.85546875" style="474" customWidth="1"/>
    <col min="2321" max="2561" width="9.140625" style="474"/>
    <col min="2562" max="2562" width="17.5703125" style="474" customWidth="1"/>
    <col min="2563" max="2563" width="14.85546875" style="474" bestFit="1" customWidth="1"/>
    <col min="2564" max="2564" width="16" style="474" bestFit="1" customWidth="1"/>
    <col min="2565" max="2566" width="0" style="474" hidden="1" customWidth="1"/>
    <col min="2567" max="2567" width="16.28515625" style="474" customWidth="1"/>
    <col min="2568" max="2568" width="15" style="474" bestFit="1" customWidth="1"/>
    <col min="2569" max="2569" width="15.28515625" style="474" customWidth="1"/>
    <col min="2570" max="2570" width="15.7109375" style="474" bestFit="1" customWidth="1"/>
    <col min="2571" max="2571" width="15.85546875" style="474" bestFit="1" customWidth="1"/>
    <col min="2572" max="2572" width="15.7109375" style="474" bestFit="1" customWidth="1"/>
    <col min="2573" max="2573" width="15.28515625" style="474" customWidth="1"/>
    <col min="2574" max="2574" width="13.5703125" style="474" bestFit="1" customWidth="1"/>
    <col min="2575" max="2575" width="15.7109375" style="474" customWidth="1"/>
    <col min="2576" max="2576" width="15.85546875" style="474" customWidth="1"/>
    <col min="2577" max="2817" width="9.140625" style="474"/>
    <col min="2818" max="2818" width="17.5703125" style="474" customWidth="1"/>
    <col min="2819" max="2819" width="14.85546875" style="474" bestFit="1" customWidth="1"/>
    <col min="2820" max="2820" width="16" style="474" bestFit="1" customWidth="1"/>
    <col min="2821" max="2822" width="0" style="474" hidden="1" customWidth="1"/>
    <col min="2823" max="2823" width="16.28515625" style="474" customWidth="1"/>
    <col min="2824" max="2824" width="15" style="474" bestFit="1" customWidth="1"/>
    <col min="2825" max="2825" width="15.28515625" style="474" customWidth="1"/>
    <col min="2826" max="2826" width="15.7109375" style="474" bestFit="1" customWidth="1"/>
    <col min="2827" max="2827" width="15.85546875" style="474" bestFit="1" customWidth="1"/>
    <col min="2828" max="2828" width="15.7109375" style="474" bestFit="1" customWidth="1"/>
    <col min="2829" max="2829" width="15.28515625" style="474" customWidth="1"/>
    <col min="2830" max="2830" width="13.5703125" style="474" bestFit="1" customWidth="1"/>
    <col min="2831" max="2831" width="15.7109375" style="474" customWidth="1"/>
    <col min="2832" max="2832" width="15.85546875" style="474" customWidth="1"/>
    <col min="2833" max="3073" width="9.140625" style="474"/>
    <col min="3074" max="3074" width="17.5703125" style="474" customWidth="1"/>
    <col min="3075" max="3075" width="14.85546875" style="474" bestFit="1" customWidth="1"/>
    <col min="3076" max="3076" width="16" style="474" bestFit="1" customWidth="1"/>
    <col min="3077" max="3078" width="0" style="474" hidden="1" customWidth="1"/>
    <col min="3079" max="3079" width="16.28515625" style="474" customWidth="1"/>
    <col min="3080" max="3080" width="15" style="474" bestFit="1" customWidth="1"/>
    <col min="3081" max="3081" width="15.28515625" style="474" customWidth="1"/>
    <col min="3082" max="3082" width="15.7109375" style="474" bestFit="1" customWidth="1"/>
    <col min="3083" max="3083" width="15.85546875" style="474" bestFit="1" customWidth="1"/>
    <col min="3084" max="3084" width="15.7109375" style="474" bestFit="1" customWidth="1"/>
    <col min="3085" max="3085" width="15.28515625" style="474" customWidth="1"/>
    <col min="3086" max="3086" width="13.5703125" style="474" bestFit="1" customWidth="1"/>
    <col min="3087" max="3087" width="15.7109375" style="474" customWidth="1"/>
    <col min="3088" max="3088" width="15.85546875" style="474" customWidth="1"/>
    <col min="3089" max="3329" width="9.140625" style="474"/>
    <col min="3330" max="3330" width="17.5703125" style="474" customWidth="1"/>
    <col min="3331" max="3331" width="14.85546875" style="474" bestFit="1" customWidth="1"/>
    <col min="3332" max="3332" width="16" style="474" bestFit="1" customWidth="1"/>
    <col min="3333" max="3334" width="0" style="474" hidden="1" customWidth="1"/>
    <col min="3335" max="3335" width="16.28515625" style="474" customWidth="1"/>
    <col min="3336" max="3336" width="15" style="474" bestFit="1" customWidth="1"/>
    <col min="3337" max="3337" width="15.28515625" style="474" customWidth="1"/>
    <col min="3338" max="3338" width="15.7109375" style="474" bestFit="1" customWidth="1"/>
    <col min="3339" max="3339" width="15.85546875" style="474" bestFit="1" customWidth="1"/>
    <col min="3340" max="3340" width="15.7109375" style="474" bestFit="1" customWidth="1"/>
    <col min="3341" max="3341" width="15.28515625" style="474" customWidth="1"/>
    <col min="3342" max="3342" width="13.5703125" style="474" bestFit="1" customWidth="1"/>
    <col min="3343" max="3343" width="15.7109375" style="474" customWidth="1"/>
    <col min="3344" max="3344" width="15.85546875" style="474" customWidth="1"/>
    <col min="3345" max="3585" width="9.140625" style="474"/>
    <col min="3586" max="3586" width="17.5703125" style="474" customWidth="1"/>
    <col min="3587" max="3587" width="14.85546875" style="474" bestFit="1" customWidth="1"/>
    <col min="3588" max="3588" width="16" style="474" bestFit="1" customWidth="1"/>
    <col min="3589" max="3590" width="0" style="474" hidden="1" customWidth="1"/>
    <col min="3591" max="3591" width="16.28515625" style="474" customWidth="1"/>
    <col min="3592" max="3592" width="15" style="474" bestFit="1" customWidth="1"/>
    <col min="3593" max="3593" width="15.28515625" style="474" customWidth="1"/>
    <col min="3594" max="3594" width="15.7109375" style="474" bestFit="1" customWidth="1"/>
    <col min="3595" max="3595" width="15.85546875" style="474" bestFit="1" customWidth="1"/>
    <col min="3596" max="3596" width="15.7109375" style="474" bestFit="1" customWidth="1"/>
    <col min="3597" max="3597" width="15.28515625" style="474" customWidth="1"/>
    <col min="3598" max="3598" width="13.5703125" style="474" bestFit="1" customWidth="1"/>
    <col min="3599" max="3599" width="15.7109375" style="474" customWidth="1"/>
    <col min="3600" max="3600" width="15.85546875" style="474" customWidth="1"/>
    <col min="3601" max="3841" width="9.140625" style="474"/>
    <col min="3842" max="3842" width="17.5703125" style="474" customWidth="1"/>
    <col min="3843" max="3843" width="14.85546875" style="474" bestFit="1" customWidth="1"/>
    <col min="3844" max="3844" width="16" style="474" bestFit="1" customWidth="1"/>
    <col min="3845" max="3846" width="0" style="474" hidden="1" customWidth="1"/>
    <col min="3847" max="3847" width="16.28515625" style="474" customWidth="1"/>
    <col min="3848" max="3848" width="15" style="474" bestFit="1" customWidth="1"/>
    <col min="3849" max="3849" width="15.28515625" style="474" customWidth="1"/>
    <col min="3850" max="3850" width="15.7109375" style="474" bestFit="1" customWidth="1"/>
    <col min="3851" max="3851" width="15.85546875" style="474" bestFit="1" customWidth="1"/>
    <col min="3852" max="3852" width="15.7109375" style="474" bestFit="1" customWidth="1"/>
    <col min="3853" max="3853" width="15.28515625" style="474" customWidth="1"/>
    <col min="3854" max="3854" width="13.5703125" style="474" bestFit="1" customWidth="1"/>
    <col min="3855" max="3855" width="15.7109375" style="474" customWidth="1"/>
    <col min="3856" max="3856" width="15.85546875" style="474" customWidth="1"/>
    <col min="3857" max="4097" width="9.140625" style="474"/>
    <col min="4098" max="4098" width="17.5703125" style="474" customWidth="1"/>
    <col min="4099" max="4099" width="14.85546875" style="474" bestFit="1" customWidth="1"/>
    <col min="4100" max="4100" width="16" style="474" bestFit="1" customWidth="1"/>
    <col min="4101" max="4102" width="0" style="474" hidden="1" customWidth="1"/>
    <col min="4103" max="4103" width="16.28515625" style="474" customWidth="1"/>
    <col min="4104" max="4104" width="15" style="474" bestFit="1" customWidth="1"/>
    <col min="4105" max="4105" width="15.28515625" style="474" customWidth="1"/>
    <col min="4106" max="4106" width="15.7109375" style="474" bestFit="1" customWidth="1"/>
    <col min="4107" max="4107" width="15.85546875" style="474" bestFit="1" customWidth="1"/>
    <col min="4108" max="4108" width="15.7109375" style="474" bestFit="1" customWidth="1"/>
    <col min="4109" max="4109" width="15.28515625" style="474" customWidth="1"/>
    <col min="4110" max="4110" width="13.5703125" style="474" bestFit="1" customWidth="1"/>
    <col min="4111" max="4111" width="15.7109375" style="474" customWidth="1"/>
    <col min="4112" max="4112" width="15.85546875" style="474" customWidth="1"/>
    <col min="4113" max="4353" width="9.140625" style="474"/>
    <col min="4354" max="4354" width="17.5703125" style="474" customWidth="1"/>
    <col min="4355" max="4355" width="14.85546875" style="474" bestFit="1" customWidth="1"/>
    <col min="4356" max="4356" width="16" style="474" bestFit="1" customWidth="1"/>
    <col min="4357" max="4358" width="0" style="474" hidden="1" customWidth="1"/>
    <col min="4359" max="4359" width="16.28515625" style="474" customWidth="1"/>
    <col min="4360" max="4360" width="15" style="474" bestFit="1" customWidth="1"/>
    <col min="4361" max="4361" width="15.28515625" style="474" customWidth="1"/>
    <col min="4362" max="4362" width="15.7109375" style="474" bestFit="1" customWidth="1"/>
    <col min="4363" max="4363" width="15.85546875" style="474" bestFit="1" customWidth="1"/>
    <col min="4364" max="4364" width="15.7109375" style="474" bestFit="1" customWidth="1"/>
    <col min="4365" max="4365" width="15.28515625" style="474" customWidth="1"/>
    <col min="4366" max="4366" width="13.5703125" style="474" bestFit="1" customWidth="1"/>
    <col min="4367" max="4367" width="15.7109375" style="474" customWidth="1"/>
    <col min="4368" max="4368" width="15.85546875" style="474" customWidth="1"/>
    <col min="4369" max="4609" width="9.140625" style="474"/>
    <col min="4610" max="4610" width="17.5703125" style="474" customWidth="1"/>
    <col min="4611" max="4611" width="14.85546875" style="474" bestFit="1" customWidth="1"/>
    <col min="4612" max="4612" width="16" style="474" bestFit="1" customWidth="1"/>
    <col min="4613" max="4614" width="0" style="474" hidden="1" customWidth="1"/>
    <col min="4615" max="4615" width="16.28515625" style="474" customWidth="1"/>
    <col min="4616" max="4616" width="15" style="474" bestFit="1" customWidth="1"/>
    <col min="4617" max="4617" width="15.28515625" style="474" customWidth="1"/>
    <col min="4618" max="4618" width="15.7109375" style="474" bestFit="1" customWidth="1"/>
    <col min="4619" max="4619" width="15.85546875" style="474" bestFit="1" customWidth="1"/>
    <col min="4620" max="4620" width="15.7109375" style="474" bestFit="1" customWidth="1"/>
    <col min="4621" max="4621" width="15.28515625" style="474" customWidth="1"/>
    <col min="4622" max="4622" width="13.5703125" style="474" bestFit="1" customWidth="1"/>
    <col min="4623" max="4623" width="15.7109375" style="474" customWidth="1"/>
    <col min="4624" max="4624" width="15.85546875" style="474" customWidth="1"/>
    <col min="4625" max="4865" width="9.140625" style="474"/>
    <col min="4866" max="4866" width="17.5703125" style="474" customWidth="1"/>
    <col min="4867" max="4867" width="14.85546875" style="474" bestFit="1" customWidth="1"/>
    <col min="4868" max="4868" width="16" style="474" bestFit="1" customWidth="1"/>
    <col min="4869" max="4870" width="0" style="474" hidden="1" customWidth="1"/>
    <col min="4871" max="4871" width="16.28515625" style="474" customWidth="1"/>
    <col min="4872" max="4872" width="15" style="474" bestFit="1" customWidth="1"/>
    <col min="4873" max="4873" width="15.28515625" style="474" customWidth="1"/>
    <col min="4874" max="4874" width="15.7109375" style="474" bestFit="1" customWidth="1"/>
    <col min="4875" max="4875" width="15.85546875" style="474" bestFit="1" customWidth="1"/>
    <col min="4876" max="4876" width="15.7109375" style="474" bestFit="1" customWidth="1"/>
    <col min="4877" max="4877" width="15.28515625" style="474" customWidth="1"/>
    <col min="4878" max="4878" width="13.5703125" style="474" bestFit="1" customWidth="1"/>
    <col min="4879" max="4879" width="15.7109375" style="474" customWidth="1"/>
    <col min="4880" max="4880" width="15.85546875" style="474" customWidth="1"/>
    <col min="4881" max="5121" width="9.140625" style="474"/>
    <col min="5122" max="5122" width="17.5703125" style="474" customWidth="1"/>
    <col min="5123" max="5123" width="14.85546875" style="474" bestFit="1" customWidth="1"/>
    <col min="5124" max="5124" width="16" style="474" bestFit="1" customWidth="1"/>
    <col min="5125" max="5126" width="0" style="474" hidden="1" customWidth="1"/>
    <col min="5127" max="5127" width="16.28515625" style="474" customWidth="1"/>
    <col min="5128" max="5128" width="15" style="474" bestFit="1" customWidth="1"/>
    <col min="5129" max="5129" width="15.28515625" style="474" customWidth="1"/>
    <col min="5130" max="5130" width="15.7109375" style="474" bestFit="1" customWidth="1"/>
    <col min="5131" max="5131" width="15.85546875" style="474" bestFit="1" customWidth="1"/>
    <col min="5132" max="5132" width="15.7109375" style="474" bestFit="1" customWidth="1"/>
    <col min="5133" max="5133" width="15.28515625" style="474" customWidth="1"/>
    <col min="5134" max="5134" width="13.5703125" style="474" bestFit="1" customWidth="1"/>
    <col min="5135" max="5135" width="15.7109375" style="474" customWidth="1"/>
    <col min="5136" max="5136" width="15.85546875" style="474" customWidth="1"/>
    <col min="5137" max="5377" width="9.140625" style="474"/>
    <col min="5378" max="5378" width="17.5703125" style="474" customWidth="1"/>
    <col min="5379" max="5379" width="14.85546875" style="474" bestFit="1" customWidth="1"/>
    <col min="5380" max="5380" width="16" style="474" bestFit="1" customWidth="1"/>
    <col min="5381" max="5382" width="0" style="474" hidden="1" customWidth="1"/>
    <col min="5383" max="5383" width="16.28515625" style="474" customWidth="1"/>
    <col min="5384" max="5384" width="15" style="474" bestFit="1" customWidth="1"/>
    <col min="5385" max="5385" width="15.28515625" style="474" customWidth="1"/>
    <col min="5386" max="5386" width="15.7109375" style="474" bestFit="1" customWidth="1"/>
    <col min="5387" max="5387" width="15.85546875" style="474" bestFit="1" customWidth="1"/>
    <col min="5388" max="5388" width="15.7109375" style="474" bestFit="1" customWidth="1"/>
    <col min="5389" max="5389" width="15.28515625" style="474" customWidth="1"/>
    <col min="5390" max="5390" width="13.5703125" style="474" bestFit="1" customWidth="1"/>
    <col min="5391" max="5391" width="15.7109375" style="474" customWidth="1"/>
    <col min="5392" max="5392" width="15.85546875" style="474" customWidth="1"/>
    <col min="5393" max="5633" width="9.140625" style="474"/>
    <col min="5634" max="5634" width="17.5703125" style="474" customWidth="1"/>
    <col min="5635" max="5635" width="14.85546875" style="474" bestFit="1" customWidth="1"/>
    <col min="5636" max="5636" width="16" style="474" bestFit="1" customWidth="1"/>
    <col min="5637" max="5638" width="0" style="474" hidden="1" customWidth="1"/>
    <col min="5639" max="5639" width="16.28515625" style="474" customWidth="1"/>
    <col min="5640" max="5640" width="15" style="474" bestFit="1" customWidth="1"/>
    <col min="5641" max="5641" width="15.28515625" style="474" customWidth="1"/>
    <col min="5642" max="5642" width="15.7109375" style="474" bestFit="1" customWidth="1"/>
    <col min="5643" max="5643" width="15.85546875" style="474" bestFit="1" customWidth="1"/>
    <col min="5644" max="5644" width="15.7109375" style="474" bestFit="1" customWidth="1"/>
    <col min="5645" max="5645" width="15.28515625" style="474" customWidth="1"/>
    <col min="5646" max="5646" width="13.5703125" style="474" bestFit="1" customWidth="1"/>
    <col min="5647" max="5647" width="15.7109375" style="474" customWidth="1"/>
    <col min="5648" max="5648" width="15.85546875" style="474" customWidth="1"/>
    <col min="5649" max="5889" width="9.140625" style="474"/>
    <col min="5890" max="5890" width="17.5703125" style="474" customWidth="1"/>
    <col min="5891" max="5891" width="14.85546875" style="474" bestFit="1" customWidth="1"/>
    <col min="5892" max="5892" width="16" style="474" bestFit="1" customWidth="1"/>
    <col min="5893" max="5894" width="0" style="474" hidden="1" customWidth="1"/>
    <col min="5895" max="5895" width="16.28515625" style="474" customWidth="1"/>
    <col min="5896" max="5896" width="15" style="474" bestFit="1" customWidth="1"/>
    <col min="5897" max="5897" width="15.28515625" style="474" customWidth="1"/>
    <col min="5898" max="5898" width="15.7109375" style="474" bestFit="1" customWidth="1"/>
    <col min="5899" max="5899" width="15.85546875" style="474" bestFit="1" customWidth="1"/>
    <col min="5900" max="5900" width="15.7109375" style="474" bestFit="1" customWidth="1"/>
    <col min="5901" max="5901" width="15.28515625" style="474" customWidth="1"/>
    <col min="5902" max="5902" width="13.5703125" style="474" bestFit="1" customWidth="1"/>
    <col min="5903" max="5903" width="15.7109375" style="474" customWidth="1"/>
    <col min="5904" max="5904" width="15.85546875" style="474" customWidth="1"/>
    <col min="5905" max="6145" width="9.140625" style="474"/>
    <col min="6146" max="6146" width="17.5703125" style="474" customWidth="1"/>
    <col min="6147" max="6147" width="14.85546875" style="474" bestFit="1" customWidth="1"/>
    <col min="6148" max="6148" width="16" style="474" bestFit="1" customWidth="1"/>
    <col min="6149" max="6150" width="0" style="474" hidden="1" customWidth="1"/>
    <col min="6151" max="6151" width="16.28515625" style="474" customWidth="1"/>
    <col min="6152" max="6152" width="15" style="474" bestFit="1" customWidth="1"/>
    <col min="6153" max="6153" width="15.28515625" style="474" customWidth="1"/>
    <col min="6154" max="6154" width="15.7109375" style="474" bestFit="1" customWidth="1"/>
    <col min="6155" max="6155" width="15.85546875" style="474" bestFit="1" customWidth="1"/>
    <col min="6156" max="6156" width="15.7109375" style="474" bestFit="1" customWidth="1"/>
    <col min="6157" max="6157" width="15.28515625" style="474" customWidth="1"/>
    <col min="6158" max="6158" width="13.5703125" style="474" bestFit="1" customWidth="1"/>
    <col min="6159" max="6159" width="15.7109375" style="474" customWidth="1"/>
    <col min="6160" max="6160" width="15.85546875" style="474" customWidth="1"/>
    <col min="6161" max="6401" width="9.140625" style="474"/>
    <col min="6402" max="6402" width="17.5703125" style="474" customWidth="1"/>
    <col min="6403" max="6403" width="14.85546875" style="474" bestFit="1" customWidth="1"/>
    <col min="6404" max="6404" width="16" style="474" bestFit="1" customWidth="1"/>
    <col min="6405" max="6406" width="0" style="474" hidden="1" customWidth="1"/>
    <col min="6407" max="6407" width="16.28515625" style="474" customWidth="1"/>
    <col min="6408" max="6408" width="15" style="474" bestFit="1" customWidth="1"/>
    <col min="6409" max="6409" width="15.28515625" style="474" customWidth="1"/>
    <col min="6410" max="6410" width="15.7109375" style="474" bestFit="1" customWidth="1"/>
    <col min="6411" max="6411" width="15.85546875" style="474" bestFit="1" customWidth="1"/>
    <col min="6412" max="6412" width="15.7109375" style="474" bestFit="1" customWidth="1"/>
    <col min="6413" max="6413" width="15.28515625" style="474" customWidth="1"/>
    <col min="6414" max="6414" width="13.5703125" style="474" bestFit="1" customWidth="1"/>
    <col min="6415" max="6415" width="15.7109375" style="474" customWidth="1"/>
    <col min="6416" max="6416" width="15.85546875" style="474" customWidth="1"/>
    <col min="6417" max="6657" width="9.140625" style="474"/>
    <col min="6658" max="6658" width="17.5703125" style="474" customWidth="1"/>
    <col min="6659" max="6659" width="14.85546875" style="474" bestFit="1" customWidth="1"/>
    <col min="6660" max="6660" width="16" style="474" bestFit="1" customWidth="1"/>
    <col min="6661" max="6662" width="0" style="474" hidden="1" customWidth="1"/>
    <col min="6663" max="6663" width="16.28515625" style="474" customWidth="1"/>
    <col min="6664" max="6664" width="15" style="474" bestFit="1" customWidth="1"/>
    <col min="6665" max="6665" width="15.28515625" style="474" customWidth="1"/>
    <col min="6666" max="6666" width="15.7109375" style="474" bestFit="1" customWidth="1"/>
    <col min="6667" max="6667" width="15.85546875" style="474" bestFit="1" customWidth="1"/>
    <col min="6668" max="6668" width="15.7109375" style="474" bestFit="1" customWidth="1"/>
    <col min="6669" max="6669" width="15.28515625" style="474" customWidth="1"/>
    <col min="6670" max="6670" width="13.5703125" style="474" bestFit="1" customWidth="1"/>
    <col min="6671" max="6671" width="15.7109375" style="474" customWidth="1"/>
    <col min="6672" max="6672" width="15.85546875" style="474" customWidth="1"/>
    <col min="6673" max="6913" width="9.140625" style="474"/>
    <col min="6914" max="6914" width="17.5703125" style="474" customWidth="1"/>
    <col min="6915" max="6915" width="14.85546875" style="474" bestFit="1" customWidth="1"/>
    <col min="6916" max="6916" width="16" style="474" bestFit="1" customWidth="1"/>
    <col min="6917" max="6918" width="0" style="474" hidden="1" customWidth="1"/>
    <col min="6919" max="6919" width="16.28515625" style="474" customWidth="1"/>
    <col min="6920" max="6920" width="15" style="474" bestFit="1" customWidth="1"/>
    <col min="6921" max="6921" width="15.28515625" style="474" customWidth="1"/>
    <col min="6922" max="6922" width="15.7109375" style="474" bestFit="1" customWidth="1"/>
    <col min="6923" max="6923" width="15.85546875" style="474" bestFit="1" customWidth="1"/>
    <col min="6924" max="6924" width="15.7109375" style="474" bestFit="1" customWidth="1"/>
    <col min="6925" max="6925" width="15.28515625" style="474" customWidth="1"/>
    <col min="6926" max="6926" width="13.5703125" style="474" bestFit="1" customWidth="1"/>
    <col min="6927" max="6927" width="15.7109375" style="474" customWidth="1"/>
    <col min="6928" max="6928" width="15.85546875" style="474" customWidth="1"/>
    <col min="6929" max="7169" width="9.140625" style="474"/>
    <col min="7170" max="7170" width="17.5703125" style="474" customWidth="1"/>
    <col min="7171" max="7171" width="14.85546875" style="474" bestFit="1" customWidth="1"/>
    <col min="7172" max="7172" width="16" style="474" bestFit="1" customWidth="1"/>
    <col min="7173" max="7174" width="0" style="474" hidden="1" customWidth="1"/>
    <col min="7175" max="7175" width="16.28515625" style="474" customWidth="1"/>
    <col min="7176" max="7176" width="15" style="474" bestFit="1" customWidth="1"/>
    <col min="7177" max="7177" width="15.28515625" style="474" customWidth="1"/>
    <col min="7178" max="7178" width="15.7109375" style="474" bestFit="1" customWidth="1"/>
    <col min="7179" max="7179" width="15.85546875" style="474" bestFit="1" customWidth="1"/>
    <col min="7180" max="7180" width="15.7109375" style="474" bestFit="1" customWidth="1"/>
    <col min="7181" max="7181" width="15.28515625" style="474" customWidth="1"/>
    <col min="7182" max="7182" width="13.5703125" style="474" bestFit="1" customWidth="1"/>
    <col min="7183" max="7183" width="15.7109375" style="474" customWidth="1"/>
    <col min="7184" max="7184" width="15.85546875" style="474" customWidth="1"/>
    <col min="7185" max="7425" width="9.140625" style="474"/>
    <col min="7426" max="7426" width="17.5703125" style="474" customWidth="1"/>
    <col min="7427" max="7427" width="14.85546875" style="474" bestFit="1" customWidth="1"/>
    <col min="7428" max="7428" width="16" style="474" bestFit="1" customWidth="1"/>
    <col min="7429" max="7430" width="0" style="474" hidden="1" customWidth="1"/>
    <col min="7431" max="7431" width="16.28515625" style="474" customWidth="1"/>
    <col min="7432" max="7432" width="15" style="474" bestFit="1" customWidth="1"/>
    <col min="7433" max="7433" width="15.28515625" style="474" customWidth="1"/>
    <col min="7434" max="7434" width="15.7109375" style="474" bestFit="1" customWidth="1"/>
    <col min="7435" max="7435" width="15.85546875" style="474" bestFit="1" customWidth="1"/>
    <col min="7436" max="7436" width="15.7109375" style="474" bestFit="1" customWidth="1"/>
    <col min="7437" max="7437" width="15.28515625" style="474" customWidth="1"/>
    <col min="7438" max="7438" width="13.5703125" style="474" bestFit="1" customWidth="1"/>
    <col min="7439" max="7439" width="15.7109375" style="474" customWidth="1"/>
    <col min="7440" max="7440" width="15.85546875" style="474" customWidth="1"/>
    <col min="7441" max="7681" width="9.140625" style="474"/>
    <col min="7682" max="7682" width="17.5703125" style="474" customWidth="1"/>
    <col min="7683" max="7683" width="14.85546875" style="474" bestFit="1" customWidth="1"/>
    <col min="7684" max="7684" width="16" style="474" bestFit="1" customWidth="1"/>
    <col min="7685" max="7686" width="0" style="474" hidden="1" customWidth="1"/>
    <col min="7687" max="7687" width="16.28515625" style="474" customWidth="1"/>
    <col min="7688" max="7688" width="15" style="474" bestFit="1" customWidth="1"/>
    <col min="7689" max="7689" width="15.28515625" style="474" customWidth="1"/>
    <col min="7690" max="7690" width="15.7109375" style="474" bestFit="1" customWidth="1"/>
    <col min="7691" max="7691" width="15.85546875" style="474" bestFit="1" customWidth="1"/>
    <col min="7692" max="7692" width="15.7109375" style="474" bestFit="1" customWidth="1"/>
    <col min="7693" max="7693" width="15.28515625" style="474" customWidth="1"/>
    <col min="7694" max="7694" width="13.5703125" style="474" bestFit="1" customWidth="1"/>
    <col min="7695" max="7695" width="15.7109375" style="474" customWidth="1"/>
    <col min="7696" max="7696" width="15.85546875" style="474" customWidth="1"/>
    <col min="7697" max="7937" width="9.140625" style="474"/>
    <col min="7938" max="7938" width="17.5703125" style="474" customWidth="1"/>
    <col min="7939" max="7939" width="14.85546875" style="474" bestFit="1" customWidth="1"/>
    <col min="7940" max="7940" width="16" style="474" bestFit="1" customWidth="1"/>
    <col min="7941" max="7942" width="0" style="474" hidden="1" customWidth="1"/>
    <col min="7943" max="7943" width="16.28515625" style="474" customWidth="1"/>
    <col min="7944" max="7944" width="15" style="474" bestFit="1" customWidth="1"/>
    <col min="7945" max="7945" width="15.28515625" style="474" customWidth="1"/>
    <col min="7946" max="7946" width="15.7109375" style="474" bestFit="1" customWidth="1"/>
    <col min="7947" max="7947" width="15.85546875" style="474" bestFit="1" customWidth="1"/>
    <col min="7948" max="7948" width="15.7109375" style="474" bestFit="1" customWidth="1"/>
    <col min="7949" max="7949" width="15.28515625" style="474" customWidth="1"/>
    <col min="7950" max="7950" width="13.5703125" style="474" bestFit="1" customWidth="1"/>
    <col min="7951" max="7951" width="15.7109375" style="474" customWidth="1"/>
    <col min="7952" max="7952" width="15.85546875" style="474" customWidth="1"/>
    <col min="7953" max="8193" width="9.140625" style="474"/>
    <col min="8194" max="8194" width="17.5703125" style="474" customWidth="1"/>
    <col min="8195" max="8195" width="14.85546875" style="474" bestFit="1" customWidth="1"/>
    <col min="8196" max="8196" width="16" style="474" bestFit="1" customWidth="1"/>
    <col min="8197" max="8198" width="0" style="474" hidden="1" customWidth="1"/>
    <col min="8199" max="8199" width="16.28515625" style="474" customWidth="1"/>
    <col min="8200" max="8200" width="15" style="474" bestFit="1" customWidth="1"/>
    <col min="8201" max="8201" width="15.28515625" style="474" customWidth="1"/>
    <col min="8202" max="8202" width="15.7109375" style="474" bestFit="1" customWidth="1"/>
    <col min="8203" max="8203" width="15.85546875" style="474" bestFit="1" customWidth="1"/>
    <col min="8204" max="8204" width="15.7109375" style="474" bestFit="1" customWidth="1"/>
    <col min="8205" max="8205" width="15.28515625" style="474" customWidth="1"/>
    <col min="8206" max="8206" width="13.5703125" style="474" bestFit="1" customWidth="1"/>
    <col min="8207" max="8207" width="15.7109375" style="474" customWidth="1"/>
    <col min="8208" max="8208" width="15.85546875" style="474" customWidth="1"/>
    <col min="8209" max="8449" width="9.140625" style="474"/>
    <col min="8450" max="8450" width="17.5703125" style="474" customWidth="1"/>
    <col min="8451" max="8451" width="14.85546875" style="474" bestFit="1" customWidth="1"/>
    <col min="8452" max="8452" width="16" style="474" bestFit="1" customWidth="1"/>
    <col min="8453" max="8454" width="0" style="474" hidden="1" customWidth="1"/>
    <col min="8455" max="8455" width="16.28515625" style="474" customWidth="1"/>
    <col min="8456" max="8456" width="15" style="474" bestFit="1" customWidth="1"/>
    <col min="8457" max="8457" width="15.28515625" style="474" customWidth="1"/>
    <col min="8458" max="8458" width="15.7109375" style="474" bestFit="1" customWidth="1"/>
    <col min="8459" max="8459" width="15.85546875" style="474" bestFit="1" customWidth="1"/>
    <col min="8460" max="8460" width="15.7109375" style="474" bestFit="1" customWidth="1"/>
    <col min="8461" max="8461" width="15.28515625" style="474" customWidth="1"/>
    <col min="8462" max="8462" width="13.5703125" style="474" bestFit="1" customWidth="1"/>
    <col min="8463" max="8463" width="15.7109375" style="474" customWidth="1"/>
    <col min="8464" max="8464" width="15.85546875" style="474" customWidth="1"/>
    <col min="8465" max="8705" width="9.140625" style="474"/>
    <col min="8706" max="8706" width="17.5703125" style="474" customWidth="1"/>
    <col min="8707" max="8707" width="14.85546875" style="474" bestFit="1" customWidth="1"/>
    <col min="8708" max="8708" width="16" style="474" bestFit="1" customWidth="1"/>
    <col min="8709" max="8710" width="0" style="474" hidden="1" customWidth="1"/>
    <col min="8711" max="8711" width="16.28515625" style="474" customWidth="1"/>
    <col min="8712" max="8712" width="15" style="474" bestFit="1" customWidth="1"/>
    <col min="8713" max="8713" width="15.28515625" style="474" customWidth="1"/>
    <col min="8714" max="8714" width="15.7109375" style="474" bestFit="1" customWidth="1"/>
    <col min="8715" max="8715" width="15.85546875" style="474" bestFit="1" customWidth="1"/>
    <col min="8716" max="8716" width="15.7109375" style="474" bestFit="1" customWidth="1"/>
    <col min="8717" max="8717" width="15.28515625" style="474" customWidth="1"/>
    <col min="8718" max="8718" width="13.5703125" style="474" bestFit="1" customWidth="1"/>
    <col min="8719" max="8719" width="15.7109375" style="474" customWidth="1"/>
    <col min="8720" max="8720" width="15.85546875" style="474" customWidth="1"/>
    <col min="8721" max="8961" width="9.140625" style="474"/>
    <col min="8962" max="8962" width="17.5703125" style="474" customWidth="1"/>
    <col min="8963" max="8963" width="14.85546875" style="474" bestFit="1" customWidth="1"/>
    <col min="8964" max="8964" width="16" style="474" bestFit="1" customWidth="1"/>
    <col min="8965" max="8966" width="0" style="474" hidden="1" customWidth="1"/>
    <col min="8967" max="8967" width="16.28515625" style="474" customWidth="1"/>
    <col min="8968" max="8968" width="15" style="474" bestFit="1" customWidth="1"/>
    <col min="8969" max="8969" width="15.28515625" style="474" customWidth="1"/>
    <col min="8970" max="8970" width="15.7109375" style="474" bestFit="1" customWidth="1"/>
    <col min="8971" max="8971" width="15.85546875" style="474" bestFit="1" customWidth="1"/>
    <col min="8972" max="8972" width="15.7109375" style="474" bestFit="1" customWidth="1"/>
    <col min="8973" max="8973" width="15.28515625" style="474" customWidth="1"/>
    <col min="8974" max="8974" width="13.5703125" style="474" bestFit="1" customWidth="1"/>
    <col min="8975" max="8975" width="15.7109375" style="474" customWidth="1"/>
    <col min="8976" max="8976" width="15.85546875" style="474" customWidth="1"/>
    <col min="8977" max="9217" width="9.140625" style="474"/>
    <col min="9218" max="9218" width="17.5703125" style="474" customWidth="1"/>
    <col min="9219" max="9219" width="14.85546875" style="474" bestFit="1" customWidth="1"/>
    <col min="9220" max="9220" width="16" style="474" bestFit="1" customWidth="1"/>
    <col min="9221" max="9222" width="0" style="474" hidden="1" customWidth="1"/>
    <col min="9223" max="9223" width="16.28515625" style="474" customWidth="1"/>
    <col min="9224" max="9224" width="15" style="474" bestFit="1" customWidth="1"/>
    <col min="9225" max="9225" width="15.28515625" style="474" customWidth="1"/>
    <col min="9226" max="9226" width="15.7109375" style="474" bestFit="1" customWidth="1"/>
    <col min="9227" max="9227" width="15.85546875" style="474" bestFit="1" customWidth="1"/>
    <col min="9228" max="9228" width="15.7109375" style="474" bestFit="1" customWidth="1"/>
    <col min="9229" max="9229" width="15.28515625" style="474" customWidth="1"/>
    <col min="9230" max="9230" width="13.5703125" style="474" bestFit="1" customWidth="1"/>
    <col min="9231" max="9231" width="15.7109375" style="474" customWidth="1"/>
    <col min="9232" max="9232" width="15.85546875" style="474" customWidth="1"/>
    <col min="9233" max="9473" width="9.140625" style="474"/>
    <col min="9474" max="9474" width="17.5703125" style="474" customWidth="1"/>
    <col min="9475" max="9475" width="14.85546875" style="474" bestFit="1" customWidth="1"/>
    <col min="9476" max="9476" width="16" style="474" bestFit="1" customWidth="1"/>
    <col min="9477" max="9478" width="0" style="474" hidden="1" customWidth="1"/>
    <col min="9479" max="9479" width="16.28515625" style="474" customWidth="1"/>
    <col min="9480" max="9480" width="15" style="474" bestFit="1" customWidth="1"/>
    <col min="9481" max="9481" width="15.28515625" style="474" customWidth="1"/>
    <col min="9482" max="9482" width="15.7109375" style="474" bestFit="1" customWidth="1"/>
    <col min="9483" max="9483" width="15.85546875" style="474" bestFit="1" customWidth="1"/>
    <col min="9484" max="9484" width="15.7109375" style="474" bestFit="1" customWidth="1"/>
    <col min="9485" max="9485" width="15.28515625" style="474" customWidth="1"/>
    <col min="9486" max="9486" width="13.5703125" style="474" bestFit="1" customWidth="1"/>
    <col min="9487" max="9487" width="15.7109375" style="474" customWidth="1"/>
    <col min="9488" max="9488" width="15.85546875" style="474" customWidth="1"/>
    <col min="9489" max="9729" width="9.140625" style="474"/>
    <col min="9730" max="9730" width="17.5703125" style="474" customWidth="1"/>
    <col min="9731" max="9731" width="14.85546875" style="474" bestFit="1" customWidth="1"/>
    <col min="9732" max="9732" width="16" style="474" bestFit="1" customWidth="1"/>
    <col min="9733" max="9734" width="0" style="474" hidden="1" customWidth="1"/>
    <col min="9735" max="9735" width="16.28515625" style="474" customWidth="1"/>
    <col min="9736" max="9736" width="15" style="474" bestFit="1" customWidth="1"/>
    <col min="9737" max="9737" width="15.28515625" style="474" customWidth="1"/>
    <col min="9738" max="9738" width="15.7109375" style="474" bestFit="1" customWidth="1"/>
    <col min="9739" max="9739" width="15.85546875" style="474" bestFit="1" customWidth="1"/>
    <col min="9740" max="9740" width="15.7109375" style="474" bestFit="1" customWidth="1"/>
    <col min="9741" max="9741" width="15.28515625" style="474" customWidth="1"/>
    <col min="9742" max="9742" width="13.5703125" style="474" bestFit="1" customWidth="1"/>
    <col min="9743" max="9743" width="15.7109375" style="474" customWidth="1"/>
    <col min="9744" max="9744" width="15.85546875" style="474" customWidth="1"/>
    <col min="9745" max="9985" width="9.140625" style="474"/>
    <col min="9986" max="9986" width="17.5703125" style="474" customWidth="1"/>
    <col min="9987" max="9987" width="14.85546875" style="474" bestFit="1" customWidth="1"/>
    <col min="9988" max="9988" width="16" style="474" bestFit="1" customWidth="1"/>
    <col min="9989" max="9990" width="0" style="474" hidden="1" customWidth="1"/>
    <col min="9991" max="9991" width="16.28515625" style="474" customWidth="1"/>
    <col min="9992" max="9992" width="15" style="474" bestFit="1" customWidth="1"/>
    <col min="9993" max="9993" width="15.28515625" style="474" customWidth="1"/>
    <col min="9994" max="9994" width="15.7109375" style="474" bestFit="1" customWidth="1"/>
    <col min="9995" max="9995" width="15.85546875" style="474" bestFit="1" customWidth="1"/>
    <col min="9996" max="9996" width="15.7109375" style="474" bestFit="1" customWidth="1"/>
    <col min="9997" max="9997" width="15.28515625" style="474" customWidth="1"/>
    <col min="9998" max="9998" width="13.5703125" style="474" bestFit="1" customWidth="1"/>
    <col min="9999" max="9999" width="15.7109375" style="474" customWidth="1"/>
    <col min="10000" max="10000" width="15.85546875" style="474" customWidth="1"/>
    <col min="10001" max="10241" width="9.140625" style="474"/>
    <col min="10242" max="10242" width="17.5703125" style="474" customWidth="1"/>
    <col min="10243" max="10243" width="14.85546875" style="474" bestFit="1" customWidth="1"/>
    <col min="10244" max="10244" width="16" style="474" bestFit="1" customWidth="1"/>
    <col min="10245" max="10246" width="0" style="474" hidden="1" customWidth="1"/>
    <col min="10247" max="10247" width="16.28515625" style="474" customWidth="1"/>
    <col min="10248" max="10248" width="15" style="474" bestFit="1" customWidth="1"/>
    <col min="10249" max="10249" width="15.28515625" style="474" customWidth="1"/>
    <col min="10250" max="10250" width="15.7109375" style="474" bestFit="1" customWidth="1"/>
    <col min="10251" max="10251" width="15.85546875" style="474" bestFit="1" customWidth="1"/>
    <col min="10252" max="10252" width="15.7109375" style="474" bestFit="1" customWidth="1"/>
    <col min="10253" max="10253" width="15.28515625" style="474" customWidth="1"/>
    <col min="10254" max="10254" width="13.5703125" style="474" bestFit="1" customWidth="1"/>
    <col min="10255" max="10255" width="15.7109375" style="474" customWidth="1"/>
    <col min="10256" max="10256" width="15.85546875" style="474" customWidth="1"/>
    <col min="10257" max="10497" width="9.140625" style="474"/>
    <col min="10498" max="10498" width="17.5703125" style="474" customWidth="1"/>
    <col min="10499" max="10499" width="14.85546875" style="474" bestFit="1" customWidth="1"/>
    <col min="10500" max="10500" width="16" style="474" bestFit="1" customWidth="1"/>
    <col min="10501" max="10502" width="0" style="474" hidden="1" customWidth="1"/>
    <col min="10503" max="10503" width="16.28515625" style="474" customWidth="1"/>
    <col min="10504" max="10504" width="15" style="474" bestFit="1" customWidth="1"/>
    <col min="10505" max="10505" width="15.28515625" style="474" customWidth="1"/>
    <col min="10506" max="10506" width="15.7109375" style="474" bestFit="1" customWidth="1"/>
    <col min="10507" max="10507" width="15.85546875" style="474" bestFit="1" customWidth="1"/>
    <col min="10508" max="10508" width="15.7109375" style="474" bestFit="1" customWidth="1"/>
    <col min="10509" max="10509" width="15.28515625" style="474" customWidth="1"/>
    <col min="10510" max="10510" width="13.5703125" style="474" bestFit="1" customWidth="1"/>
    <col min="10511" max="10511" width="15.7109375" style="474" customWidth="1"/>
    <col min="10512" max="10512" width="15.85546875" style="474" customWidth="1"/>
    <col min="10513" max="10753" width="9.140625" style="474"/>
    <col min="10754" max="10754" width="17.5703125" style="474" customWidth="1"/>
    <col min="10755" max="10755" width="14.85546875" style="474" bestFit="1" customWidth="1"/>
    <col min="10756" max="10756" width="16" style="474" bestFit="1" customWidth="1"/>
    <col min="10757" max="10758" width="0" style="474" hidden="1" customWidth="1"/>
    <col min="10759" max="10759" width="16.28515625" style="474" customWidth="1"/>
    <col min="10760" max="10760" width="15" style="474" bestFit="1" customWidth="1"/>
    <col min="10761" max="10761" width="15.28515625" style="474" customWidth="1"/>
    <col min="10762" max="10762" width="15.7109375" style="474" bestFit="1" customWidth="1"/>
    <col min="10763" max="10763" width="15.85546875" style="474" bestFit="1" customWidth="1"/>
    <col min="10764" max="10764" width="15.7109375" style="474" bestFit="1" customWidth="1"/>
    <col min="10765" max="10765" width="15.28515625" style="474" customWidth="1"/>
    <col min="10766" max="10766" width="13.5703125" style="474" bestFit="1" customWidth="1"/>
    <col min="10767" max="10767" width="15.7109375" style="474" customWidth="1"/>
    <col min="10768" max="10768" width="15.85546875" style="474" customWidth="1"/>
    <col min="10769" max="11009" width="9.140625" style="474"/>
    <col min="11010" max="11010" width="17.5703125" style="474" customWidth="1"/>
    <col min="11011" max="11011" width="14.85546875" style="474" bestFit="1" customWidth="1"/>
    <col min="11012" max="11012" width="16" style="474" bestFit="1" customWidth="1"/>
    <col min="11013" max="11014" width="0" style="474" hidden="1" customWidth="1"/>
    <col min="11015" max="11015" width="16.28515625" style="474" customWidth="1"/>
    <col min="11016" max="11016" width="15" style="474" bestFit="1" customWidth="1"/>
    <col min="11017" max="11017" width="15.28515625" style="474" customWidth="1"/>
    <col min="11018" max="11018" width="15.7109375" style="474" bestFit="1" customWidth="1"/>
    <col min="11019" max="11019" width="15.85546875" style="474" bestFit="1" customWidth="1"/>
    <col min="11020" max="11020" width="15.7109375" style="474" bestFit="1" customWidth="1"/>
    <col min="11021" max="11021" width="15.28515625" style="474" customWidth="1"/>
    <col min="11022" max="11022" width="13.5703125" style="474" bestFit="1" customWidth="1"/>
    <col min="11023" max="11023" width="15.7109375" style="474" customWidth="1"/>
    <col min="11024" max="11024" width="15.85546875" style="474" customWidth="1"/>
    <col min="11025" max="11265" width="9.140625" style="474"/>
    <col min="11266" max="11266" width="17.5703125" style="474" customWidth="1"/>
    <col min="11267" max="11267" width="14.85546875" style="474" bestFit="1" customWidth="1"/>
    <col min="11268" max="11268" width="16" style="474" bestFit="1" customWidth="1"/>
    <col min="11269" max="11270" width="0" style="474" hidden="1" customWidth="1"/>
    <col min="11271" max="11271" width="16.28515625" style="474" customWidth="1"/>
    <col min="11272" max="11272" width="15" style="474" bestFit="1" customWidth="1"/>
    <col min="11273" max="11273" width="15.28515625" style="474" customWidth="1"/>
    <col min="11274" max="11274" width="15.7109375" style="474" bestFit="1" customWidth="1"/>
    <col min="11275" max="11275" width="15.85546875" style="474" bestFit="1" customWidth="1"/>
    <col min="11276" max="11276" width="15.7109375" style="474" bestFit="1" customWidth="1"/>
    <col min="11277" max="11277" width="15.28515625" style="474" customWidth="1"/>
    <col min="11278" max="11278" width="13.5703125" style="474" bestFit="1" customWidth="1"/>
    <col min="11279" max="11279" width="15.7109375" style="474" customWidth="1"/>
    <col min="11280" max="11280" width="15.85546875" style="474" customWidth="1"/>
    <col min="11281" max="11521" width="9.140625" style="474"/>
    <col min="11522" max="11522" width="17.5703125" style="474" customWidth="1"/>
    <col min="11523" max="11523" width="14.85546875" style="474" bestFit="1" customWidth="1"/>
    <col min="11524" max="11524" width="16" style="474" bestFit="1" customWidth="1"/>
    <col min="11525" max="11526" width="0" style="474" hidden="1" customWidth="1"/>
    <col min="11527" max="11527" width="16.28515625" style="474" customWidth="1"/>
    <col min="11528" max="11528" width="15" style="474" bestFit="1" customWidth="1"/>
    <col min="11529" max="11529" width="15.28515625" style="474" customWidth="1"/>
    <col min="11530" max="11530" width="15.7109375" style="474" bestFit="1" customWidth="1"/>
    <col min="11531" max="11531" width="15.85546875" style="474" bestFit="1" customWidth="1"/>
    <col min="11532" max="11532" width="15.7109375" style="474" bestFit="1" customWidth="1"/>
    <col min="11533" max="11533" width="15.28515625" style="474" customWidth="1"/>
    <col min="11534" max="11534" width="13.5703125" style="474" bestFit="1" customWidth="1"/>
    <col min="11535" max="11535" width="15.7109375" style="474" customWidth="1"/>
    <col min="11536" max="11536" width="15.85546875" style="474" customWidth="1"/>
    <col min="11537" max="11777" width="9.140625" style="474"/>
    <col min="11778" max="11778" width="17.5703125" style="474" customWidth="1"/>
    <col min="11779" max="11779" width="14.85546875" style="474" bestFit="1" customWidth="1"/>
    <col min="11780" max="11780" width="16" style="474" bestFit="1" customWidth="1"/>
    <col min="11781" max="11782" width="0" style="474" hidden="1" customWidth="1"/>
    <col min="11783" max="11783" width="16.28515625" style="474" customWidth="1"/>
    <col min="11784" max="11784" width="15" style="474" bestFit="1" customWidth="1"/>
    <col min="11785" max="11785" width="15.28515625" style="474" customWidth="1"/>
    <col min="11786" max="11786" width="15.7109375" style="474" bestFit="1" customWidth="1"/>
    <col min="11787" max="11787" width="15.85546875" style="474" bestFit="1" customWidth="1"/>
    <col min="11788" max="11788" width="15.7109375" style="474" bestFit="1" customWidth="1"/>
    <col min="11789" max="11789" width="15.28515625" style="474" customWidth="1"/>
    <col min="11790" max="11790" width="13.5703125" style="474" bestFit="1" customWidth="1"/>
    <col min="11791" max="11791" width="15.7109375" style="474" customWidth="1"/>
    <col min="11792" max="11792" width="15.85546875" style="474" customWidth="1"/>
    <col min="11793" max="12033" width="9.140625" style="474"/>
    <col min="12034" max="12034" width="17.5703125" style="474" customWidth="1"/>
    <col min="12035" max="12035" width="14.85546875" style="474" bestFit="1" customWidth="1"/>
    <col min="12036" max="12036" width="16" style="474" bestFit="1" customWidth="1"/>
    <col min="12037" max="12038" width="0" style="474" hidden="1" customWidth="1"/>
    <col min="12039" max="12039" width="16.28515625" style="474" customWidth="1"/>
    <col min="12040" max="12040" width="15" style="474" bestFit="1" customWidth="1"/>
    <col min="12041" max="12041" width="15.28515625" style="474" customWidth="1"/>
    <col min="12042" max="12042" width="15.7109375" style="474" bestFit="1" customWidth="1"/>
    <col min="12043" max="12043" width="15.85546875" style="474" bestFit="1" customWidth="1"/>
    <col min="12044" max="12044" width="15.7109375" style="474" bestFit="1" customWidth="1"/>
    <col min="12045" max="12045" width="15.28515625" style="474" customWidth="1"/>
    <col min="12046" max="12046" width="13.5703125" style="474" bestFit="1" customWidth="1"/>
    <col min="12047" max="12047" width="15.7109375" style="474" customWidth="1"/>
    <col min="12048" max="12048" width="15.85546875" style="474" customWidth="1"/>
    <col min="12049" max="12289" width="9.140625" style="474"/>
    <col min="12290" max="12290" width="17.5703125" style="474" customWidth="1"/>
    <col min="12291" max="12291" width="14.85546875" style="474" bestFit="1" customWidth="1"/>
    <col min="12292" max="12292" width="16" style="474" bestFit="1" customWidth="1"/>
    <col min="12293" max="12294" width="0" style="474" hidden="1" customWidth="1"/>
    <col min="12295" max="12295" width="16.28515625" style="474" customWidth="1"/>
    <col min="12296" max="12296" width="15" style="474" bestFit="1" customWidth="1"/>
    <col min="12297" max="12297" width="15.28515625" style="474" customWidth="1"/>
    <col min="12298" max="12298" width="15.7109375" style="474" bestFit="1" customWidth="1"/>
    <col min="12299" max="12299" width="15.85546875" style="474" bestFit="1" customWidth="1"/>
    <col min="12300" max="12300" width="15.7109375" style="474" bestFit="1" customWidth="1"/>
    <col min="12301" max="12301" width="15.28515625" style="474" customWidth="1"/>
    <col min="12302" max="12302" width="13.5703125" style="474" bestFit="1" customWidth="1"/>
    <col min="12303" max="12303" width="15.7109375" style="474" customWidth="1"/>
    <col min="12304" max="12304" width="15.85546875" style="474" customWidth="1"/>
    <col min="12305" max="12545" width="9.140625" style="474"/>
    <col min="12546" max="12546" width="17.5703125" style="474" customWidth="1"/>
    <col min="12547" max="12547" width="14.85546875" style="474" bestFit="1" customWidth="1"/>
    <col min="12548" max="12548" width="16" style="474" bestFit="1" customWidth="1"/>
    <col min="12549" max="12550" width="0" style="474" hidden="1" customWidth="1"/>
    <col min="12551" max="12551" width="16.28515625" style="474" customWidth="1"/>
    <col min="12552" max="12552" width="15" style="474" bestFit="1" customWidth="1"/>
    <col min="12553" max="12553" width="15.28515625" style="474" customWidth="1"/>
    <col min="12554" max="12554" width="15.7109375" style="474" bestFit="1" customWidth="1"/>
    <col min="12555" max="12555" width="15.85546875" style="474" bestFit="1" customWidth="1"/>
    <col min="12556" max="12556" width="15.7109375" style="474" bestFit="1" customWidth="1"/>
    <col min="12557" max="12557" width="15.28515625" style="474" customWidth="1"/>
    <col min="12558" max="12558" width="13.5703125" style="474" bestFit="1" customWidth="1"/>
    <col min="12559" max="12559" width="15.7109375" style="474" customWidth="1"/>
    <col min="12560" max="12560" width="15.85546875" style="474" customWidth="1"/>
    <col min="12561" max="12801" width="9.140625" style="474"/>
    <col min="12802" max="12802" width="17.5703125" style="474" customWidth="1"/>
    <col min="12803" max="12803" width="14.85546875" style="474" bestFit="1" customWidth="1"/>
    <col min="12804" max="12804" width="16" style="474" bestFit="1" customWidth="1"/>
    <col min="12805" max="12806" width="0" style="474" hidden="1" customWidth="1"/>
    <col min="12807" max="12807" width="16.28515625" style="474" customWidth="1"/>
    <col min="12808" max="12808" width="15" style="474" bestFit="1" customWidth="1"/>
    <col min="12809" max="12809" width="15.28515625" style="474" customWidth="1"/>
    <col min="12810" max="12810" width="15.7109375" style="474" bestFit="1" customWidth="1"/>
    <col min="12811" max="12811" width="15.85546875" style="474" bestFit="1" customWidth="1"/>
    <col min="12812" max="12812" width="15.7109375" style="474" bestFit="1" customWidth="1"/>
    <col min="12813" max="12813" width="15.28515625" style="474" customWidth="1"/>
    <col min="12814" max="12814" width="13.5703125" style="474" bestFit="1" customWidth="1"/>
    <col min="12815" max="12815" width="15.7109375" style="474" customWidth="1"/>
    <col min="12816" max="12816" width="15.85546875" style="474" customWidth="1"/>
    <col min="12817" max="13057" width="9.140625" style="474"/>
    <col min="13058" max="13058" width="17.5703125" style="474" customWidth="1"/>
    <col min="13059" max="13059" width="14.85546875" style="474" bestFit="1" customWidth="1"/>
    <col min="13060" max="13060" width="16" style="474" bestFit="1" customWidth="1"/>
    <col min="13061" max="13062" width="0" style="474" hidden="1" customWidth="1"/>
    <col min="13063" max="13063" width="16.28515625" style="474" customWidth="1"/>
    <col min="13064" max="13064" width="15" style="474" bestFit="1" customWidth="1"/>
    <col min="13065" max="13065" width="15.28515625" style="474" customWidth="1"/>
    <col min="13066" max="13066" width="15.7109375" style="474" bestFit="1" customWidth="1"/>
    <col min="13067" max="13067" width="15.85546875" style="474" bestFit="1" customWidth="1"/>
    <col min="13068" max="13068" width="15.7109375" style="474" bestFit="1" customWidth="1"/>
    <col min="13069" max="13069" width="15.28515625" style="474" customWidth="1"/>
    <col min="13070" max="13070" width="13.5703125" style="474" bestFit="1" customWidth="1"/>
    <col min="13071" max="13071" width="15.7109375" style="474" customWidth="1"/>
    <col min="13072" max="13072" width="15.85546875" style="474" customWidth="1"/>
    <col min="13073" max="13313" width="9.140625" style="474"/>
    <col min="13314" max="13314" width="17.5703125" style="474" customWidth="1"/>
    <col min="13315" max="13315" width="14.85546875" style="474" bestFit="1" customWidth="1"/>
    <col min="13316" max="13316" width="16" style="474" bestFit="1" customWidth="1"/>
    <col min="13317" max="13318" width="0" style="474" hidden="1" customWidth="1"/>
    <col min="13319" max="13319" width="16.28515625" style="474" customWidth="1"/>
    <col min="13320" max="13320" width="15" style="474" bestFit="1" customWidth="1"/>
    <col min="13321" max="13321" width="15.28515625" style="474" customWidth="1"/>
    <col min="13322" max="13322" width="15.7109375" style="474" bestFit="1" customWidth="1"/>
    <col min="13323" max="13323" width="15.85546875" style="474" bestFit="1" customWidth="1"/>
    <col min="13324" max="13324" width="15.7109375" style="474" bestFit="1" customWidth="1"/>
    <col min="13325" max="13325" width="15.28515625" style="474" customWidth="1"/>
    <col min="13326" max="13326" width="13.5703125" style="474" bestFit="1" customWidth="1"/>
    <col min="13327" max="13327" width="15.7109375" style="474" customWidth="1"/>
    <col min="13328" max="13328" width="15.85546875" style="474" customWidth="1"/>
    <col min="13329" max="13569" width="9.140625" style="474"/>
    <col min="13570" max="13570" width="17.5703125" style="474" customWidth="1"/>
    <col min="13571" max="13571" width="14.85546875" style="474" bestFit="1" customWidth="1"/>
    <col min="13572" max="13572" width="16" style="474" bestFit="1" customWidth="1"/>
    <col min="13573" max="13574" width="0" style="474" hidden="1" customWidth="1"/>
    <col min="13575" max="13575" width="16.28515625" style="474" customWidth="1"/>
    <col min="13576" max="13576" width="15" style="474" bestFit="1" customWidth="1"/>
    <col min="13577" max="13577" width="15.28515625" style="474" customWidth="1"/>
    <col min="13578" max="13578" width="15.7109375" style="474" bestFit="1" customWidth="1"/>
    <col min="13579" max="13579" width="15.85546875" style="474" bestFit="1" customWidth="1"/>
    <col min="13580" max="13580" width="15.7109375" style="474" bestFit="1" customWidth="1"/>
    <col min="13581" max="13581" width="15.28515625" style="474" customWidth="1"/>
    <col min="13582" max="13582" width="13.5703125" style="474" bestFit="1" customWidth="1"/>
    <col min="13583" max="13583" width="15.7109375" style="474" customWidth="1"/>
    <col min="13584" max="13584" width="15.85546875" style="474" customWidth="1"/>
    <col min="13585" max="13825" width="9.140625" style="474"/>
    <col min="13826" max="13826" width="17.5703125" style="474" customWidth="1"/>
    <col min="13827" max="13827" width="14.85546875" style="474" bestFit="1" customWidth="1"/>
    <col min="13828" max="13828" width="16" style="474" bestFit="1" customWidth="1"/>
    <col min="13829" max="13830" width="0" style="474" hidden="1" customWidth="1"/>
    <col min="13831" max="13831" width="16.28515625" style="474" customWidth="1"/>
    <col min="13832" max="13832" width="15" style="474" bestFit="1" customWidth="1"/>
    <col min="13833" max="13833" width="15.28515625" style="474" customWidth="1"/>
    <col min="13834" max="13834" width="15.7109375" style="474" bestFit="1" customWidth="1"/>
    <col min="13835" max="13835" width="15.85546875" style="474" bestFit="1" customWidth="1"/>
    <col min="13836" max="13836" width="15.7109375" style="474" bestFit="1" customWidth="1"/>
    <col min="13837" max="13837" width="15.28515625" style="474" customWidth="1"/>
    <col min="13838" max="13838" width="13.5703125" style="474" bestFit="1" customWidth="1"/>
    <col min="13839" max="13839" width="15.7109375" style="474" customWidth="1"/>
    <col min="13840" max="13840" width="15.85546875" style="474" customWidth="1"/>
    <col min="13841" max="14081" width="9.140625" style="474"/>
    <col min="14082" max="14082" width="17.5703125" style="474" customWidth="1"/>
    <col min="14083" max="14083" width="14.85546875" style="474" bestFit="1" customWidth="1"/>
    <col min="14084" max="14084" width="16" style="474" bestFit="1" customWidth="1"/>
    <col min="14085" max="14086" width="0" style="474" hidden="1" customWidth="1"/>
    <col min="14087" max="14087" width="16.28515625" style="474" customWidth="1"/>
    <col min="14088" max="14088" width="15" style="474" bestFit="1" customWidth="1"/>
    <col min="14089" max="14089" width="15.28515625" style="474" customWidth="1"/>
    <col min="14090" max="14090" width="15.7109375" style="474" bestFit="1" customWidth="1"/>
    <col min="14091" max="14091" width="15.85546875" style="474" bestFit="1" customWidth="1"/>
    <col min="14092" max="14092" width="15.7109375" style="474" bestFit="1" customWidth="1"/>
    <col min="14093" max="14093" width="15.28515625" style="474" customWidth="1"/>
    <col min="14094" max="14094" width="13.5703125" style="474" bestFit="1" customWidth="1"/>
    <col min="14095" max="14095" width="15.7109375" style="474" customWidth="1"/>
    <col min="14096" max="14096" width="15.85546875" style="474" customWidth="1"/>
    <col min="14097" max="14337" width="9.140625" style="474"/>
    <col min="14338" max="14338" width="17.5703125" style="474" customWidth="1"/>
    <col min="14339" max="14339" width="14.85546875" style="474" bestFit="1" customWidth="1"/>
    <col min="14340" max="14340" width="16" style="474" bestFit="1" customWidth="1"/>
    <col min="14341" max="14342" width="0" style="474" hidden="1" customWidth="1"/>
    <col min="14343" max="14343" width="16.28515625" style="474" customWidth="1"/>
    <col min="14344" max="14344" width="15" style="474" bestFit="1" customWidth="1"/>
    <col min="14345" max="14345" width="15.28515625" style="474" customWidth="1"/>
    <col min="14346" max="14346" width="15.7109375" style="474" bestFit="1" customWidth="1"/>
    <col min="14347" max="14347" width="15.85546875" style="474" bestFit="1" customWidth="1"/>
    <col min="14348" max="14348" width="15.7109375" style="474" bestFit="1" customWidth="1"/>
    <col min="14349" max="14349" width="15.28515625" style="474" customWidth="1"/>
    <col min="14350" max="14350" width="13.5703125" style="474" bestFit="1" customWidth="1"/>
    <col min="14351" max="14351" width="15.7109375" style="474" customWidth="1"/>
    <col min="14352" max="14352" width="15.85546875" style="474" customWidth="1"/>
    <col min="14353" max="14593" width="9.140625" style="474"/>
    <col min="14594" max="14594" width="17.5703125" style="474" customWidth="1"/>
    <col min="14595" max="14595" width="14.85546875" style="474" bestFit="1" customWidth="1"/>
    <col min="14596" max="14596" width="16" style="474" bestFit="1" customWidth="1"/>
    <col min="14597" max="14598" width="0" style="474" hidden="1" customWidth="1"/>
    <col min="14599" max="14599" width="16.28515625" style="474" customWidth="1"/>
    <col min="14600" max="14600" width="15" style="474" bestFit="1" customWidth="1"/>
    <col min="14601" max="14601" width="15.28515625" style="474" customWidth="1"/>
    <col min="14602" max="14602" width="15.7109375" style="474" bestFit="1" customWidth="1"/>
    <col min="14603" max="14603" width="15.85546875" style="474" bestFit="1" customWidth="1"/>
    <col min="14604" max="14604" width="15.7109375" style="474" bestFit="1" customWidth="1"/>
    <col min="14605" max="14605" width="15.28515625" style="474" customWidth="1"/>
    <col min="14606" max="14606" width="13.5703125" style="474" bestFit="1" customWidth="1"/>
    <col min="14607" max="14607" width="15.7109375" style="474" customWidth="1"/>
    <col min="14608" max="14608" width="15.85546875" style="474" customWidth="1"/>
    <col min="14609" max="14849" width="9.140625" style="474"/>
    <col min="14850" max="14850" width="17.5703125" style="474" customWidth="1"/>
    <col min="14851" max="14851" width="14.85546875" style="474" bestFit="1" customWidth="1"/>
    <col min="14852" max="14852" width="16" style="474" bestFit="1" customWidth="1"/>
    <col min="14853" max="14854" width="0" style="474" hidden="1" customWidth="1"/>
    <col min="14855" max="14855" width="16.28515625" style="474" customWidth="1"/>
    <col min="14856" max="14856" width="15" style="474" bestFit="1" customWidth="1"/>
    <col min="14857" max="14857" width="15.28515625" style="474" customWidth="1"/>
    <col min="14858" max="14858" width="15.7109375" style="474" bestFit="1" customWidth="1"/>
    <col min="14859" max="14859" width="15.85546875" style="474" bestFit="1" customWidth="1"/>
    <col min="14860" max="14860" width="15.7109375" style="474" bestFit="1" customWidth="1"/>
    <col min="14861" max="14861" width="15.28515625" style="474" customWidth="1"/>
    <col min="14862" max="14862" width="13.5703125" style="474" bestFit="1" customWidth="1"/>
    <col min="14863" max="14863" width="15.7109375" style="474" customWidth="1"/>
    <col min="14864" max="14864" width="15.85546875" style="474" customWidth="1"/>
    <col min="14865" max="15105" width="9.140625" style="474"/>
    <col min="15106" max="15106" width="17.5703125" style="474" customWidth="1"/>
    <col min="15107" max="15107" width="14.85546875" style="474" bestFit="1" customWidth="1"/>
    <col min="15108" max="15108" width="16" style="474" bestFit="1" customWidth="1"/>
    <col min="15109" max="15110" width="0" style="474" hidden="1" customWidth="1"/>
    <col min="15111" max="15111" width="16.28515625" style="474" customWidth="1"/>
    <col min="15112" max="15112" width="15" style="474" bestFit="1" customWidth="1"/>
    <col min="15113" max="15113" width="15.28515625" style="474" customWidth="1"/>
    <col min="15114" max="15114" width="15.7109375" style="474" bestFit="1" customWidth="1"/>
    <col min="15115" max="15115" width="15.85546875" style="474" bestFit="1" customWidth="1"/>
    <col min="15116" max="15116" width="15.7109375" style="474" bestFit="1" customWidth="1"/>
    <col min="15117" max="15117" width="15.28515625" style="474" customWidth="1"/>
    <col min="15118" max="15118" width="13.5703125" style="474" bestFit="1" customWidth="1"/>
    <col min="15119" max="15119" width="15.7109375" style="474" customWidth="1"/>
    <col min="15120" max="15120" width="15.85546875" style="474" customWidth="1"/>
    <col min="15121" max="15361" width="9.140625" style="474"/>
    <col min="15362" max="15362" width="17.5703125" style="474" customWidth="1"/>
    <col min="15363" max="15363" width="14.85546875" style="474" bestFit="1" customWidth="1"/>
    <col min="15364" max="15364" width="16" style="474" bestFit="1" customWidth="1"/>
    <col min="15365" max="15366" width="0" style="474" hidden="1" customWidth="1"/>
    <col min="15367" max="15367" width="16.28515625" style="474" customWidth="1"/>
    <col min="15368" max="15368" width="15" style="474" bestFit="1" customWidth="1"/>
    <col min="15369" max="15369" width="15.28515625" style="474" customWidth="1"/>
    <col min="15370" max="15370" width="15.7109375" style="474" bestFit="1" customWidth="1"/>
    <col min="15371" max="15371" width="15.85546875" style="474" bestFit="1" customWidth="1"/>
    <col min="15372" max="15372" width="15.7109375" style="474" bestFit="1" customWidth="1"/>
    <col min="15373" max="15373" width="15.28515625" style="474" customWidth="1"/>
    <col min="15374" max="15374" width="13.5703125" style="474" bestFit="1" customWidth="1"/>
    <col min="15375" max="15375" width="15.7109375" style="474" customWidth="1"/>
    <col min="15376" max="15376" width="15.85546875" style="474" customWidth="1"/>
    <col min="15377" max="15617" width="9.140625" style="474"/>
    <col min="15618" max="15618" width="17.5703125" style="474" customWidth="1"/>
    <col min="15619" max="15619" width="14.85546875" style="474" bestFit="1" customWidth="1"/>
    <col min="15620" max="15620" width="16" style="474" bestFit="1" customWidth="1"/>
    <col min="15621" max="15622" width="0" style="474" hidden="1" customWidth="1"/>
    <col min="15623" max="15623" width="16.28515625" style="474" customWidth="1"/>
    <col min="15624" max="15624" width="15" style="474" bestFit="1" customWidth="1"/>
    <col min="15625" max="15625" width="15.28515625" style="474" customWidth="1"/>
    <col min="15626" max="15626" width="15.7109375" style="474" bestFit="1" customWidth="1"/>
    <col min="15627" max="15627" width="15.85546875" style="474" bestFit="1" customWidth="1"/>
    <col min="15628" max="15628" width="15.7109375" style="474" bestFit="1" customWidth="1"/>
    <col min="15629" max="15629" width="15.28515625" style="474" customWidth="1"/>
    <col min="15630" max="15630" width="13.5703125" style="474" bestFit="1" customWidth="1"/>
    <col min="15631" max="15631" width="15.7109375" style="474" customWidth="1"/>
    <col min="15632" max="15632" width="15.85546875" style="474" customWidth="1"/>
    <col min="15633" max="15873" width="9.140625" style="474"/>
    <col min="15874" max="15874" width="17.5703125" style="474" customWidth="1"/>
    <col min="15875" max="15875" width="14.85546875" style="474" bestFit="1" customWidth="1"/>
    <col min="15876" max="15876" width="16" style="474" bestFit="1" customWidth="1"/>
    <col min="15877" max="15878" width="0" style="474" hidden="1" customWidth="1"/>
    <col min="15879" max="15879" width="16.28515625" style="474" customWidth="1"/>
    <col min="15880" max="15880" width="15" style="474" bestFit="1" customWidth="1"/>
    <col min="15881" max="15881" width="15.28515625" style="474" customWidth="1"/>
    <col min="15882" max="15882" width="15.7109375" style="474" bestFit="1" customWidth="1"/>
    <col min="15883" max="15883" width="15.85546875" style="474" bestFit="1" customWidth="1"/>
    <col min="15884" max="15884" width="15.7109375" style="474" bestFit="1" customWidth="1"/>
    <col min="15885" max="15885" width="15.28515625" style="474" customWidth="1"/>
    <col min="15886" max="15886" width="13.5703125" style="474" bestFit="1" customWidth="1"/>
    <col min="15887" max="15887" width="15.7109375" style="474" customWidth="1"/>
    <col min="15888" max="15888" width="15.85546875" style="474" customWidth="1"/>
    <col min="15889" max="16129" width="9.140625" style="474"/>
    <col min="16130" max="16130" width="17.5703125" style="474" customWidth="1"/>
    <col min="16131" max="16131" width="14.85546875" style="474" bestFit="1" customWidth="1"/>
    <col min="16132" max="16132" width="16" style="474" bestFit="1" customWidth="1"/>
    <col min="16133" max="16134" width="0" style="474" hidden="1" customWidth="1"/>
    <col min="16135" max="16135" width="16.28515625" style="474" customWidth="1"/>
    <col min="16136" max="16136" width="15" style="474" bestFit="1" customWidth="1"/>
    <col min="16137" max="16137" width="15.28515625" style="474" customWidth="1"/>
    <col min="16138" max="16138" width="15.7109375" style="474" bestFit="1" customWidth="1"/>
    <col min="16139" max="16139" width="15.85546875" style="474" bestFit="1" customWidth="1"/>
    <col min="16140" max="16140" width="15.7109375" style="474" bestFit="1" customWidth="1"/>
    <col min="16141" max="16141" width="15.28515625" style="474" customWidth="1"/>
    <col min="16142" max="16142" width="13.5703125" style="474" bestFit="1" customWidth="1"/>
    <col min="16143" max="16143" width="15.7109375" style="474" customWidth="1"/>
    <col min="16144" max="16144" width="15.85546875" style="474" customWidth="1"/>
    <col min="16145" max="16384" width="9.140625" style="474"/>
  </cols>
  <sheetData>
    <row r="1" spans="1:16" s="474" customFormat="1" ht="23.25">
      <c r="A1" s="76" t="s">
        <v>542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3" t="str">
        <f>'TH SU DUNG'!I3</f>
        <v>STT:</v>
      </c>
    </row>
    <row r="2" spans="1:16" s="474" customFormat="1" ht="20.25">
      <c r="A2" s="475" t="str">
        <f>"BẢNG XÁC ĐỊNH SỐ TIẾT KIỆM NĂM "&amp;'Bang DC cackhoanthu'!D1</f>
        <v>BẢNG XÁC ĐỊNH SỐ TIẾT KIỆM NĂM 2023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4" spans="1:16" s="482" customFormat="1" ht="14.25">
      <c r="A4" s="476" t="s">
        <v>543</v>
      </c>
      <c r="B4" s="477" t="s">
        <v>544</v>
      </c>
      <c r="C4" s="477" t="s">
        <v>545</v>
      </c>
      <c r="D4" s="478" t="s">
        <v>546</v>
      </c>
      <c r="E4" s="479" t="s">
        <v>547</v>
      </c>
      <c r="F4" s="477" t="s">
        <v>548</v>
      </c>
      <c r="G4" s="477" t="s">
        <v>549</v>
      </c>
      <c r="H4" s="477" t="s">
        <v>550</v>
      </c>
      <c r="I4" s="477" t="s">
        <v>551</v>
      </c>
      <c r="J4" s="480" t="s">
        <v>552</v>
      </c>
      <c r="K4" s="480"/>
      <c r="L4" s="480"/>
      <c r="M4" s="480"/>
      <c r="N4" s="480"/>
      <c r="O4" s="481"/>
    </row>
    <row r="5" spans="1:16" s="482" customFormat="1" ht="14.25">
      <c r="A5" s="483"/>
      <c r="B5" s="484"/>
      <c r="C5" s="484"/>
      <c r="D5" s="478"/>
      <c r="E5" s="478"/>
      <c r="F5" s="484"/>
      <c r="G5" s="484"/>
      <c r="H5" s="484"/>
      <c r="I5" s="484"/>
      <c r="J5" s="478" t="s">
        <v>553</v>
      </c>
      <c r="K5" s="478" t="s">
        <v>554</v>
      </c>
      <c r="L5" s="478" t="s">
        <v>555</v>
      </c>
      <c r="M5" s="478" t="s">
        <v>556</v>
      </c>
      <c r="N5" s="478" t="s">
        <v>576</v>
      </c>
      <c r="O5" s="481"/>
    </row>
    <row r="6" spans="1:16" s="482" customFormat="1" ht="22.5" customHeight="1">
      <c r="A6" s="481" t="s">
        <v>557</v>
      </c>
      <c r="B6" s="478"/>
      <c r="C6" s="478"/>
      <c r="D6" s="478"/>
      <c r="E6" s="478"/>
      <c r="F6" s="478"/>
      <c r="G6" s="478"/>
      <c r="H6" s="478"/>
      <c r="I6" s="478"/>
      <c r="J6" s="485"/>
      <c r="K6" s="485"/>
      <c r="L6" s="485"/>
      <c r="M6" s="485"/>
      <c r="N6" s="485"/>
      <c r="O6" s="486">
        <f>SUM(J6:N6)</f>
        <v>0</v>
      </c>
    </row>
    <row r="7" spans="1:16" s="482" customFormat="1" ht="28.5" customHeight="1">
      <c r="A7" s="481" t="s">
        <v>558</v>
      </c>
      <c r="B7" s="478"/>
      <c r="C7" s="478"/>
      <c r="D7" s="478"/>
      <c r="E7" s="478"/>
      <c r="F7" s="478"/>
      <c r="G7" s="478"/>
      <c r="H7" s="478"/>
      <c r="I7" s="478"/>
      <c r="J7" s="487">
        <f>J21/$I$21</f>
        <v>0</v>
      </c>
      <c r="K7" s="487">
        <f>K21/$I$21</f>
        <v>0</v>
      </c>
      <c r="L7" s="487">
        <f>L21/$I$21</f>
        <v>0</v>
      </c>
      <c r="M7" s="487">
        <f>M21/$I$21</f>
        <v>0</v>
      </c>
      <c r="N7" s="487">
        <f>N21/$I$21</f>
        <v>0</v>
      </c>
      <c r="O7" s="488">
        <f>SUM(J7:N7)</f>
        <v>0</v>
      </c>
      <c r="P7" s="489"/>
    </row>
    <row r="8" spans="1:16" s="474" customFormat="1" ht="30.75" customHeight="1">
      <c r="A8" s="490" t="s">
        <v>559</v>
      </c>
      <c r="B8" s="491"/>
      <c r="C8" s="491"/>
      <c r="D8" s="491"/>
      <c r="E8" s="491"/>
      <c r="F8" s="491"/>
      <c r="G8" s="491">
        <f>B8+C8-F8</f>
        <v>0</v>
      </c>
      <c r="H8" s="491"/>
      <c r="I8" s="491">
        <f>G8-H8</f>
        <v>0</v>
      </c>
      <c r="J8" s="491"/>
      <c r="K8" s="491"/>
      <c r="L8" s="491"/>
      <c r="M8" s="491"/>
      <c r="N8" s="491"/>
      <c r="O8" s="492">
        <f>SUM(J8:N8)</f>
        <v>0</v>
      </c>
      <c r="P8" s="493">
        <f>I8-O8</f>
        <v>0</v>
      </c>
    </row>
    <row r="9" spans="1:16" s="474" customFormat="1" ht="30.75" customHeight="1">
      <c r="A9" s="490" t="s">
        <v>523</v>
      </c>
      <c r="B9" s="491">
        <f>'Bang DC cackhoanthu'!D13</f>
        <v>0</v>
      </c>
      <c r="C9" s="491">
        <f>'Bang DC cackhoanthu'!F13</f>
        <v>1</v>
      </c>
      <c r="D9" s="491"/>
      <c r="E9" s="491"/>
      <c r="F9" s="491">
        <f>'Bang DC cackhoanthu'!I13</f>
        <v>0</v>
      </c>
      <c r="G9" s="491">
        <f t="shared" ref="G9:G16" si="0">B9+C9-F9</f>
        <v>1</v>
      </c>
      <c r="H9" s="491">
        <f>'Bang DC cackhoanthu'!L13</f>
        <v>0.4</v>
      </c>
      <c r="I9" s="491">
        <f t="shared" ref="I9:I20" si="1">G9-H9</f>
        <v>0.6</v>
      </c>
      <c r="J9" s="491">
        <f>'Bang DC cackhoanthu'!M13</f>
        <v>0</v>
      </c>
      <c r="K9" s="491">
        <f>'Bang DC cackhoanthu'!N13</f>
        <v>0</v>
      </c>
      <c r="L9" s="491">
        <f>'Bang DC cackhoanthu'!P13</f>
        <v>0</v>
      </c>
      <c r="M9" s="491">
        <f>'Bang DC cackhoanthu'!N13</f>
        <v>0</v>
      </c>
      <c r="N9" s="491">
        <f>'Bang DC cackhoanthu'!Q13</f>
        <v>0</v>
      </c>
      <c r="O9" s="492">
        <f>SUM(J9:N9)</f>
        <v>0</v>
      </c>
      <c r="P9" s="493">
        <f>I9-O9</f>
        <v>0.6</v>
      </c>
    </row>
    <row r="10" spans="1:16" s="76" customFormat="1" ht="30.75" customHeight="1">
      <c r="A10" s="494" t="s">
        <v>560</v>
      </c>
      <c r="B10" s="495">
        <f t="shared" ref="B10" si="2">SUM(B11:B16)</f>
        <v>0</v>
      </c>
      <c r="C10" s="495">
        <f t="shared" ref="C10:N10" si="3">SUM(C11:C16)</f>
        <v>0</v>
      </c>
      <c r="D10" s="495">
        <f t="shared" si="3"/>
        <v>0</v>
      </c>
      <c r="E10" s="495">
        <f t="shared" si="3"/>
        <v>0</v>
      </c>
      <c r="F10" s="495">
        <f t="shared" si="3"/>
        <v>0</v>
      </c>
      <c r="G10" s="495">
        <f t="shared" si="3"/>
        <v>0</v>
      </c>
      <c r="H10" s="495">
        <f t="shared" si="3"/>
        <v>0</v>
      </c>
      <c r="I10" s="495">
        <f t="shared" si="3"/>
        <v>0</v>
      </c>
      <c r="J10" s="495">
        <f t="shared" si="3"/>
        <v>0</v>
      </c>
      <c r="K10" s="495">
        <f t="shared" si="3"/>
        <v>0</v>
      </c>
      <c r="L10" s="495">
        <f t="shared" si="3"/>
        <v>0</v>
      </c>
      <c r="M10" s="495">
        <f t="shared" ref="M10" si="4">SUM(M11:M16)</f>
        <v>0</v>
      </c>
      <c r="N10" s="495">
        <f t="shared" si="3"/>
        <v>0</v>
      </c>
      <c r="O10" s="496">
        <f>SUM(J10:N10)</f>
        <v>0</v>
      </c>
      <c r="P10" s="497">
        <f>I10-O10</f>
        <v>0</v>
      </c>
    </row>
    <row r="11" spans="1:16" s="474" customFormat="1" ht="45">
      <c r="A11" s="498" t="str">
        <f>'Bang DC cackhoanthu'!B15</f>
        <v xml:space="preserve">Tiền tổ chức phục vụ và quản lý bán trú </v>
      </c>
      <c r="B11" s="491">
        <f>'Bang DC cackhoanthu'!D15</f>
        <v>0</v>
      </c>
      <c r="C11" s="491">
        <f>'Bang DC cackhoanthu'!F15</f>
        <v>0</v>
      </c>
      <c r="D11" s="491"/>
      <c r="E11" s="491"/>
      <c r="F11" s="491">
        <f>'Bang DC cackhoanthu'!I15</f>
        <v>0</v>
      </c>
      <c r="G11" s="491">
        <f t="shared" si="0"/>
        <v>0</v>
      </c>
      <c r="H11" s="491">
        <f>'Bang DC cackhoanthu'!L15</f>
        <v>0</v>
      </c>
      <c r="I11" s="491">
        <f t="shared" si="1"/>
        <v>0</v>
      </c>
      <c r="J11" s="491">
        <f>'Bang DC cackhoanthu'!M15</f>
        <v>0</v>
      </c>
      <c r="K11" s="491">
        <f>'Bang DC cackhoanthu'!N15</f>
        <v>0</v>
      </c>
      <c r="L11" s="491">
        <f>'Bang DC cackhoanthu'!P15</f>
        <v>0</v>
      </c>
      <c r="M11" s="491">
        <f>'Bang DC cackhoanthu'!O15</f>
        <v>0</v>
      </c>
      <c r="N11" s="491">
        <f>'Bang DC cackhoanthu'!Q15</f>
        <v>0</v>
      </c>
      <c r="O11" s="496">
        <f t="shared" ref="O11:O20" si="5">SUM(J11:N11)</f>
        <v>0</v>
      </c>
      <c r="P11" s="493"/>
    </row>
    <row r="12" spans="1:16" s="474" customFormat="1" ht="30">
      <c r="A12" s="498" t="str">
        <f>'Bang DC cackhoanthu'!B16</f>
        <v>Tiền cơ sở vật phục vụ bán trú</v>
      </c>
      <c r="B12" s="491">
        <f>'Bang DC cackhoanthu'!D16</f>
        <v>0</v>
      </c>
      <c r="C12" s="491">
        <f>'Bang DC cackhoanthu'!F16</f>
        <v>0</v>
      </c>
      <c r="D12" s="491"/>
      <c r="E12" s="491"/>
      <c r="F12" s="491">
        <f>'[1]Bang DC cackhoanthu'!I16</f>
        <v>0</v>
      </c>
      <c r="G12" s="491">
        <f t="shared" si="0"/>
        <v>0</v>
      </c>
      <c r="H12" s="491">
        <f>'Bang DC cackhoanthu'!L16</f>
        <v>0</v>
      </c>
      <c r="I12" s="491">
        <f t="shared" si="1"/>
        <v>0</v>
      </c>
      <c r="J12" s="491">
        <f>'Bang DC cackhoanthu'!M16</f>
        <v>0</v>
      </c>
      <c r="K12" s="491">
        <f>'Bang DC cackhoanthu'!N16</f>
        <v>0</v>
      </c>
      <c r="L12" s="491">
        <f>'Bang DC cackhoanthu'!P16</f>
        <v>0</v>
      </c>
      <c r="M12" s="491">
        <f>'Bang DC cackhoanthu'!O16</f>
        <v>0</v>
      </c>
      <c r="N12" s="491"/>
      <c r="O12" s="496">
        <f t="shared" si="5"/>
        <v>0</v>
      </c>
      <c r="P12" s="493">
        <f>I12-O12</f>
        <v>0</v>
      </c>
    </row>
    <row r="13" spans="1:16" s="474" customFormat="1" ht="30">
      <c r="A13" s="498" t="str">
        <f>'Bang DC cackhoanthu'!B17</f>
        <v xml:space="preserve">Tiền tổ chức học buổi hai </v>
      </c>
      <c r="B13" s="491">
        <f>'Bang DC cackhoanthu'!D17</f>
        <v>0</v>
      </c>
      <c r="C13" s="491">
        <f>'Bang DC cackhoanthu'!F17</f>
        <v>0</v>
      </c>
      <c r="D13" s="491"/>
      <c r="E13" s="491"/>
      <c r="F13" s="491">
        <f>'[1]Bang DC cackhoanthu'!I17</f>
        <v>0</v>
      </c>
      <c r="G13" s="491">
        <f t="shared" si="0"/>
        <v>0</v>
      </c>
      <c r="H13" s="491">
        <f>'Bang DC cackhoanthu'!L17</f>
        <v>0</v>
      </c>
      <c r="I13" s="491">
        <f t="shared" si="1"/>
        <v>0</v>
      </c>
      <c r="J13" s="491">
        <f>'Bang DC cackhoanthu'!M17</f>
        <v>0</v>
      </c>
      <c r="K13" s="491">
        <f>'Bang DC cackhoanthu'!N17</f>
        <v>0</v>
      </c>
      <c r="L13" s="491">
        <f>'Bang DC cackhoanthu'!P17</f>
        <v>0</v>
      </c>
      <c r="M13" s="491">
        <f>'Bang DC cackhoanthu'!O17</f>
        <v>0</v>
      </c>
      <c r="N13" s="491"/>
      <c r="O13" s="496">
        <f t="shared" si="5"/>
        <v>0</v>
      </c>
      <c r="P13" s="493"/>
    </row>
    <row r="14" spans="1:16" s="474" customFormat="1" ht="30">
      <c r="A14" s="498" t="str">
        <f>'Bang DC cackhoanthu'!B18</f>
        <v>Tiền dạy tiếng Anh tăng cường</v>
      </c>
      <c r="B14" s="491">
        <f>'Bang DC cackhoanthu'!D18</f>
        <v>0</v>
      </c>
      <c r="C14" s="491">
        <f>'Bang DC cackhoanthu'!F18</f>
        <v>0</v>
      </c>
      <c r="D14" s="491"/>
      <c r="E14" s="491"/>
      <c r="F14" s="491">
        <f>'[1]Bang DC cackhoanthu'!I18</f>
        <v>0</v>
      </c>
      <c r="G14" s="491">
        <f t="shared" si="0"/>
        <v>0</v>
      </c>
      <c r="H14" s="491">
        <f>'Bang DC cackhoanthu'!L18</f>
        <v>0</v>
      </c>
      <c r="I14" s="491">
        <f t="shared" si="1"/>
        <v>0</v>
      </c>
      <c r="J14" s="491">
        <f>'Bang DC cackhoanthu'!M18</f>
        <v>0</v>
      </c>
      <c r="K14" s="491">
        <f>'Bang DC cackhoanthu'!N18</f>
        <v>0</v>
      </c>
      <c r="L14" s="491">
        <f>'Bang DC cackhoanthu'!P18</f>
        <v>0</v>
      </c>
      <c r="M14" s="491">
        <f>'Bang DC cackhoanthu'!O18</f>
        <v>0</v>
      </c>
      <c r="N14" s="491"/>
      <c r="O14" s="496">
        <f t="shared" si="5"/>
        <v>0</v>
      </c>
      <c r="P14" s="493"/>
    </row>
    <row r="15" spans="1:16" s="474" customFormat="1" ht="30.75" customHeight="1">
      <c r="A15" s="498" t="str">
        <f>'Bang DC cackhoanthu'!B19</f>
        <v>…...</v>
      </c>
      <c r="B15" s="491">
        <f>'Bang DC cackhoanthu'!D19</f>
        <v>0</v>
      </c>
      <c r="C15" s="491">
        <f>'Bang DC cackhoanthu'!F19</f>
        <v>0</v>
      </c>
      <c r="D15" s="491"/>
      <c r="E15" s="491"/>
      <c r="F15" s="491">
        <f>'[1]Bang DC cackhoanthu'!I19</f>
        <v>0</v>
      </c>
      <c r="G15" s="491">
        <f t="shared" si="0"/>
        <v>0</v>
      </c>
      <c r="H15" s="491">
        <f>'Bang DC cackhoanthu'!L19</f>
        <v>0</v>
      </c>
      <c r="I15" s="491">
        <f t="shared" si="1"/>
        <v>0</v>
      </c>
      <c r="J15" s="491">
        <f>'Bang DC cackhoanthu'!M19</f>
        <v>0</v>
      </c>
      <c r="K15" s="491">
        <f>'Bang DC cackhoanthu'!N19</f>
        <v>0</v>
      </c>
      <c r="L15" s="491">
        <f>'Bang DC cackhoanthu'!P19</f>
        <v>0</v>
      </c>
      <c r="M15" s="491">
        <f>'Bang DC cackhoanthu'!O19</f>
        <v>0</v>
      </c>
      <c r="N15" s="491"/>
      <c r="O15" s="496">
        <f t="shared" si="5"/>
        <v>0</v>
      </c>
      <c r="P15" s="493"/>
    </row>
    <row r="16" spans="1:16" s="474" customFormat="1" ht="30.75" customHeight="1">
      <c r="A16" s="498"/>
      <c r="B16" s="491"/>
      <c r="C16" s="491"/>
      <c r="D16" s="491"/>
      <c r="E16" s="491"/>
      <c r="F16" s="491"/>
      <c r="G16" s="491">
        <f t="shared" si="0"/>
        <v>0</v>
      </c>
      <c r="H16" s="491">
        <f t="shared" ref="H16" si="6">G16*40%</f>
        <v>0</v>
      </c>
      <c r="I16" s="491">
        <f t="shared" si="1"/>
        <v>0</v>
      </c>
      <c r="J16" s="491"/>
      <c r="K16" s="491"/>
      <c r="L16" s="491"/>
      <c r="M16" s="491"/>
      <c r="N16" s="491"/>
      <c r="O16" s="496">
        <f t="shared" si="5"/>
        <v>0</v>
      </c>
      <c r="P16" s="493"/>
    </row>
    <row r="17" spans="1:16" s="76" customFormat="1" ht="30" customHeight="1">
      <c r="A17" s="499" t="s">
        <v>561</v>
      </c>
      <c r="B17" s="495">
        <f t="shared" ref="B17" si="7">SUM(B18:B20)</f>
        <v>0</v>
      </c>
      <c r="C17" s="495">
        <f t="shared" ref="C17:N17" si="8">SUM(C18:C20)</f>
        <v>0</v>
      </c>
      <c r="D17" s="495">
        <f t="shared" si="8"/>
        <v>0</v>
      </c>
      <c r="E17" s="495">
        <f t="shared" si="8"/>
        <v>0</v>
      </c>
      <c r="F17" s="495">
        <f t="shared" si="8"/>
        <v>0</v>
      </c>
      <c r="G17" s="495">
        <f t="shared" si="8"/>
        <v>0</v>
      </c>
      <c r="H17" s="495">
        <f t="shared" si="8"/>
        <v>0</v>
      </c>
      <c r="I17" s="495">
        <f t="shared" si="8"/>
        <v>0</v>
      </c>
      <c r="J17" s="495">
        <f t="shared" si="8"/>
        <v>0</v>
      </c>
      <c r="K17" s="495">
        <f t="shared" si="8"/>
        <v>0</v>
      </c>
      <c r="L17" s="495">
        <f t="shared" si="8"/>
        <v>0</v>
      </c>
      <c r="M17" s="495">
        <f t="shared" ref="M17" si="9">SUM(M18:M20)</f>
        <v>0</v>
      </c>
      <c r="N17" s="495">
        <f t="shared" si="8"/>
        <v>0</v>
      </c>
      <c r="O17" s="496">
        <f t="shared" si="5"/>
        <v>0</v>
      </c>
      <c r="P17" s="497">
        <f>I17-O17</f>
        <v>0</v>
      </c>
    </row>
    <row r="18" spans="1:16" s="474" customFormat="1" ht="30.75" customHeight="1">
      <c r="A18" s="490" t="str">
        <f>'Bang DC cackhoanthu'!B21</f>
        <v>Căn tin, bãi xe</v>
      </c>
      <c r="B18" s="491">
        <f>'Bang DC cackhoanthu'!D21</f>
        <v>0</v>
      </c>
      <c r="C18" s="491">
        <f>'Bang DC cackhoanthu'!F21</f>
        <v>0</v>
      </c>
      <c r="D18" s="491"/>
      <c r="E18" s="491"/>
      <c r="F18" s="491">
        <f>'[1]Bang DC cackhoanthu'!I21</f>
        <v>0</v>
      </c>
      <c r="G18" s="491">
        <f>'Bang DC cackhoanthu'!I21</f>
        <v>0</v>
      </c>
      <c r="H18" s="491">
        <f>'Bang DC cackhoanthu'!L21</f>
        <v>0</v>
      </c>
      <c r="I18" s="491">
        <f t="shared" si="1"/>
        <v>0</v>
      </c>
      <c r="J18" s="491">
        <f>'Bang DC cackhoanthu'!M21</f>
        <v>0</v>
      </c>
      <c r="K18" s="491">
        <f>'Bang DC cackhoanthu'!N21</f>
        <v>0</v>
      </c>
      <c r="L18" s="491">
        <f>'Bang DC cackhoanthu'!P21</f>
        <v>0</v>
      </c>
      <c r="M18" s="491">
        <f>'Bang DC cackhoanthu'!O21</f>
        <v>0</v>
      </c>
      <c r="N18" s="491">
        <f>'Bang DC cackhoanthu'!Q21</f>
        <v>0</v>
      </c>
      <c r="O18" s="496">
        <f t="shared" si="5"/>
        <v>0</v>
      </c>
      <c r="P18" s="493"/>
    </row>
    <row r="19" spans="1:16" s="474" customFormat="1" ht="30.75" customHeight="1">
      <c r="A19" s="490" t="str">
        <f>'Bang DC cackhoanthu'!B22</f>
        <v>…</v>
      </c>
      <c r="B19" s="491">
        <f>'Bang DC cackhoanthu'!D22</f>
        <v>0</v>
      </c>
      <c r="C19" s="491">
        <f>'Bang DC cackhoanthu'!F22</f>
        <v>0</v>
      </c>
      <c r="D19" s="491"/>
      <c r="E19" s="491"/>
      <c r="F19" s="491">
        <f>'[1]Bang DC cackhoanthu'!I22</f>
        <v>0</v>
      </c>
      <c r="G19" s="491">
        <f>'Bang DC cackhoanthu'!I22</f>
        <v>0</v>
      </c>
      <c r="H19" s="491">
        <f>'Bang DC cackhoanthu'!L22</f>
        <v>0</v>
      </c>
      <c r="I19" s="491">
        <f t="shared" si="1"/>
        <v>0</v>
      </c>
      <c r="J19" s="491">
        <f>'Bang DC cackhoanthu'!M22</f>
        <v>0</v>
      </c>
      <c r="K19" s="491">
        <f>'Bang DC cackhoanthu'!N22</f>
        <v>0</v>
      </c>
      <c r="L19" s="491">
        <f>'Bang DC cackhoanthu'!P22</f>
        <v>0</v>
      </c>
      <c r="M19" s="491">
        <f>'Bang DC cackhoanthu'!O22</f>
        <v>0</v>
      </c>
      <c r="N19" s="491">
        <f>'Bang DC cackhoanthu'!Q22</f>
        <v>0</v>
      </c>
      <c r="O19" s="496">
        <f t="shared" si="5"/>
        <v>0</v>
      </c>
      <c r="P19" s="493"/>
    </row>
    <row r="20" spans="1:16" s="474" customFormat="1" ht="30.75" customHeight="1">
      <c r="A20" s="490" t="str">
        <f>'Bang DC cackhoanthu'!B23</f>
        <v>Lãi ngân hàng</v>
      </c>
      <c r="B20" s="491">
        <f>'Bang DC cackhoanthu'!D23</f>
        <v>0</v>
      </c>
      <c r="C20" s="491">
        <f>'Bang DC cackhoanthu'!F23</f>
        <v>0</v>
      </c>
      <c r="D20" s="491"/>
      <c r="E20" s="491"/>
      <c r="F20" s="491"/>
      <c r="G20" s="491">
        <f>'Bang DC cackhoanthu'!I23</f>
        <v>0</v>
      </c>
      <c r="H20" s="491">
        <f>'Bang DC cackhoanthu'!L23</f>
        <v>0</v>
      </c>
      <c r="I20" s="491">
        <f t="shared" si="1"/>
        <v>0</v>
      </c>
      <c r="J20" s="491">
        <f>'Bang DC cackhoanthu'!M23</f>
        <v>0</v>
      </c>
      <c r="K20" s="491">
        <f>'Bang DC cackhoanthu'!N23</f>
        <v>0</v>
      </c>
      <c r="L20" s="491">
        <f>'Bang DC cackhoanthu'!P23</f>
        <v>0</v>
      </c>
      <c r="M20" s="491">
        <f>'Bang DC cackhoanthu'!O23</f>
        <v>0</v>
      </c>
      <c r="N20" s="491">
        <f>'Bang DC cackhoanthu'!Q23</f>
        <v>0</v>
      </c>
      <c r="O20" s="496">
        <f t="shared" si="5"/>
        <v>0</v>
      </c>
      <c r="P20" s="493"/>
    </row>
    <row r="21" spans="1:16" s="76" customFormat="1" ht="24" customHeight="1">
      <c r="A21" s="494" t="s">
        <v>562</v>
      </c>
      <c r="B21" s="495">
        <f t="shared" ref="B21:N21" si="10">B8+B9+B10+B17</f>
        <v>0</v>
      </c>
      <c r="C21" s="495">
        <f t="shared" si="10"/>
        <v>1</v>
      </c>
      <c r="D21" s="495">
        <f t="shared" si="10"/>
        <v>0</v>
      </c>
      <c r="E21" s="495">
        <f t="shared" si="10"/>
        <v>0</v>
      </c>
      <c r="F21" s="495">
        <f t="shared" si="10"/>
        <v>0</v>
      </c>
      <c r="G21" s="495">
        <f t="shared" si="10"/>
        <v>1</v>
      </c>
      <c r="H21" s="495">
        <f t="shared" si="10"/>
        <v>0.4</v>
      </c>
      <c r="I21" s="495">
        <f t="shared" si="10"/>
        <v>0.6</v>
      </c>
      <c r="J21" s="495">
        <f t="shared" si="10"/>
        <v>0</v>
      </c>
      <c r="K21" s="495">
        <f t="shared" si="10"/>
        <v>0</v>
      </c>
      <c r="L21" s="495">
        <f t="shared" si="10"/>
        <v>0</v>
      </c>
      <c r="M21" s="495">
        <f t="shared" ref="M21" si="11">M8+M9+M10+M17</f>
        <v>0</v>
      </c>
      <c r="N21" s="495">
        <f t="shared" si="10"/>
        <v>0</v>
      </c>
      <c r="O21" s="496">
        <f>SUM(J21:N21)</f>
        <v>0</v>
      </c>
      <c r="P21" s="493">
        <f>I21-O21</f>
        <v>0.6</v>
      </c>
    </row>
    <row r="22" spans="1:16" s="500" customFormat="1" hidden="1">
      <c r="B22" s="501"/>
      <c r="C22" s="501" t="s">
        <v>563</v>
      </c>
      <c r="D22" s="501"/>
      <c r="E22" s="501"/>
      <c r="F22" s="501">
        <v>2508203787</v>
      </c>
      <c r="G22" s="501"/>
      <c r="H22" s="501"/>
      <c r="I22" s="501"/>
      <c r="J22" s="501">
        <v>1549664291</v>
      </c>
      <c r="K22" s="501">
        <f>F22+H21-J22</f>
        <v>958539496.4000001</v>
      </c>
      <c r="L22" s="501" t="s">
        <v>564</v>
      </c>
      <c r="M22" s="501"/>
      <c r="N22" s="501"/>
    </row>
    <row r="23" spans="1:16" s="500" customFormat="1" hidden="1">
      <c r="B23" s="501"/>
      <c r="C23" s="501" t="s">
        <v>565</v>
      </c>
      <c r="D23" s="501"/>
      <c r="E23" s="501"/>
      <c r="F23" s="501">
        <v>27768068</v>
      </c>
      <c r="G23" s="501" t="s">
        <v>566</v>
      </c>
      <c r="H23" s="502">
        <v>5663516000</v>
      </c>
      <c r="I23" s="501" t="s">
        <v>567</v>
      </c>
      <c r="J23" s="501">
        <f>5681579843</f>
        <v>5681579843</v>
      </c>
      <c r="K23" s="501">
        <f>F23+H23-J23</f>
        <v>9704225</v>
      </c>
      <c r="L23" s="501">
        <f>7860263+1843962</f>
        <v>9704225</v>
      </c>
      <c r="M23" s="501">
        <f>J23-K23</f>
        <v>5671875618</v>
      </c>
      <c r="N23" s="501">
        <f>K23-L23</f>
        <v>0</v>
      </c>
    </row>
    <row r="24" spans="1:16" s="500" customFormat="1" hidden="1">
      <c r="B24" s="501"/>
      <c r="C24" s="501"/>
      <c r="D24" s="501"/>
      <c r="E24" s="501"/>
      <c r="F24" s="501">
        <f>SUM(F22:F23)</f>
        <v>2535971855</v>
      </c>
      <c r="G24" s="501"/>
      <c r="H24" s="503">
        <f>SUM(H21:H23)</f>
        <v>5663516000.3999996</v>
      </c>
      <c r="I24" s="501"/>
      <c r="J24" s="501">
        <f>SUM(J25:J32)</f>
        <v>0</v>
      </c>
      <c r="K24" s="501"/>
      <c r="L24" s="501"/>
      <c r="M24" s="501"/>
      <c r="N24" s="501"/>
    </row>
    <row r="25" spans="1:16" s="500" customFormat="1" hidden="1">
      <c r="B25" s="501"/>
      <c r="C25" s="501"/>
      <c r="D25" s="501"/>
      <c r="E25" s="501"/>
      <c r="F25" s="501"/>
      <c r="G25" s="501"/>
      <c r="H25" s="501"/>
      <c r="I25" s="501" t="s">
        <v>568</v>
      </c>
      <c r="J25" s="501"/>
      <c r="K25" s="501"/>
      <c r="L25" s="501"/>
      <c r="M25" s="501"/>
      <c r="N25" s="501"/>
    </row>
    <row r="26" spans="1:16" s="500" customFormat="1" hidden="1">
      <c r="B26" s="501"/>
      <c r="C26" s="501"/>
      <c r="D26" s="501"/>
      <c r="E26" s="501"/>
      <c r="F26" s="501"/>
      <c r="G26" s="501"/>
      <c r="H26" s="501"/>
      <c r="I26" s="501" t="s">
        <v>569</v>
      </c>
      <c r="J26" s="501"/>
      <c r="K26" s="501"/>
      <c r="L26" s="501"/>
      <c r="M26" s="501"/>
      <c r="N26" s="501"/>
    </row>
    <row r="27" spans="1:16" s="500" customFormat="1" hidden="1">
      <c r="B27" s="502">
        <v>1247155000</v>
      </c>
      <c r="C27" s="501"/>
      <c r="D27" s="501"/>
      <c r="E27" s="501"/>
      <c r="F27" s="501"/>
      <c r="G27" s="501"/>
      <c r="H27" s="501"/>
      <c r="I27" s="501" t="s">
        <v>570</v>
      </c>
      <c r="J27" s="501"/>
      <c r="K27" s="501"/>
      <c r="L27" s="501"/>
      <c r="M27" s="501"/>
      <c r="N27" s="501"/>
    </row>
    <row r="28" spans="1:16" s="500" customFormat="1" hidden="1">
      <c r="A28" s="500" t="s">
        <v>571</v>
      </c>
      <c r="B28" s="502">
        <v>11611480000</v>
      </c>
      <c r="C28" s="502"/>
      <c r="D28" s="502"/>
      <c r="E28" s="502"/>
      <c r="F28" s="502"/>
      <c r="G28" s="502"/>
      <c r="H28" s="501"/>
      <c r="I28" s="501" t="s">
        <v>572</v>
      </c>
      <c r="J28" s="501"/>
      <c r="K28" s="501"/>
      <c r="L28" s="501"/>
      <c r="M28" s="501"/>
      <c r="N28" s="501"/>
    </row>
    <row r="29" spans="1:16" s="500" customFormat="1" hidden="1">
      <c r="B29" s="503">
        <f>SUM(B27:B28)</f>
        <v>12858635000</v>
      </c>
      <c r="C29" s="503">
        <f>19537549468-J23</f>
        <v>13855969625</v>
      </c>
      <c r="D29" s="502"/>
      <c r="E29" s="502"/>
      <c r="F29" s="502">
        <f>B29-C29</f>
        <v>-997334625</v>
      </c>
      <c r="G29" s="502"/>
      <c r="H29" s="501"/>
      <c r="I29" s="501" t="s">
        <v>573</v>
      </c>
      <c r="J29" s="501"/>
      <c r="K29" s="501"/>
      <c r="L29" s="501"/>
      <c r="M29" s="501"/>
      <c r="N29" s="501"/>
    </row>
    <row r="30" spans="1:16" s="500" customFormat="1" hidden="1">
      <c r="B30" s="502"/>
      <c r="C30" s="502"/>
      <c r="D30" s="502"/>
      <c r="E30" s="502"/>
      <c r="F30" s="502"/>
      <c r="G30" s="502"/>
      <c r="H30" s="501"/>
      <c r="I30" s="501" t="s">
        <v>574</v>
      </c>
      <c r="J30" s="501"/>
      <c r="K30" s="501"/>
      <c r="L30" s="501"/>
      <c r="M30" s="501"/>
      <c r="N30" s="501"/>
    </row>
    <row r="31" spans="1:16" s="500" customFormat="1">
      <c r="B31" s="502"/>
      <c r="C31" s="502"/>
      <c r="D31" s="502"/>
      <c r="E31" s="502"/>
      <c r="F31" s="502"/>
      <c r="G31" s="502"/>
      <c r="H31" s="501"/>
      <c r="I31" s="501" t="s">
        <v>575</v>
      </c>
      <c r="J31" s="501"/>
      <c r="K31" s="501"/>
      <c r="L31" s="501"/>
      <c r="M31" s="501"/>
      <c r="N31" s="501"/>
    </row>
    <row r="32" spans="1:16" s="474" customFormat="1">
      <c r="B32" s="504"/>
      <c r="C32" s="504"/>
      <c r="D32" s="504"/>
      <c r="E32" s="504"/>
      <c r="F32" s="504"/>
      <c r="G32" s="504"/>
      <c r="H32" s="472"/>
      <c r="I32" s="472"/>
      <c r="J32" s="472"/>
      <c r="K32" s="472"/>
      <c r="L32" s="472"/>
      <c r="M32" s="472"/>
      <c r="N32" s="472"/>
    </row>
    <row r="33" spans="1:14" s="474" customFormat="1">
      <c r="B33" s="502"/>
      <c r="C33" s="502">
        <v>881201000</v>
      </c>
      <c r="D33" s="502"/>
      <c r="E33" s="502"/>
      <c r="F33" s="502">
        <f>675119696+158387887</f>
        <v>833507583</v>
      </c>
      <c r="G33" s="502">
        <f>C33-F33</f>
        <v>47693417</v>
      </c>
      <c r="H33" s="472"/>
      <c r="I33" s="472"/>
      <c r="J33" s="472"/>
      <c r="K33" s="472"/>
      <c r="L33" s="472"/>
      <c r="M33" s="472"/>
      <c r="N33" s="472"/>
    </row>
    <row r="34" spans="1:14" s="474" customFormat="1">
      <c r="A34" s="472"/>
      <c r="B34" s="502">
        <v>6449</v>
      </c>
      <c r="C34" s="502">
        <v>26694000</v>
      </c>
      <c r="D34" s="502"/>
      <c r="E34" s="502"/>
      <c r="F34" s="502">
        <v>24708566</v>
      </c>
      <c r="G34" s="502">
        <f>C34-F34</f>
        <v>1985434</v>
      </c>
      <c r="H34" s="472"/>
      <c r="I34" s="472"/>
      <c r="J34" s="472"/>
      <c r="K34" s="472"/>
      <c r="L34" s="472"/>
      <c r="M34" s="472"/>
      <c r="N34" s="472"/>
    </row>
    <row r="35" spans="1:14" s="474" customFormat="1">
      <c r="B35" s="502"/>
      <c r="C35" s="502">
        <v>68347000</v>
      </c>
      <c r="D35" s="502"/>
      <c r="E35" s="502"/>
      <c r="F35" s="502">
        <v>53229000</v>
      </c>
      <c r="G35" s="502">
        <f>C35-F35</f>
        <v>15118000</v>
      </c>
      <c r="H35" s="472"/>
      <c r="I35" s="472"/>
      <c r="J35" s="472"/>
      <c r="K35" s="472"/>
      <c r="L35" s="472"/>
      <c r="M35" s="472"/>
      <c r="N35" s="472"/>
    </row>
    <row r="36" spans="1:14" s="474" customFormat="1">
      <c r="B36" s="502">
        <v>7766</v>
      </c>
      <c r="C36" s="502">
        <v>159993000</v>
      </c>
      <c r="D36" s="502"/>
      <c r="E36" s="502"/>
      <c r="F36" s="502">
        <f>37350000+122643000</f>
        <v>159993000</v>
      </c>
      <c r="G36" s="502">
        <f>C36-F36</f>
        <v>0</v>
      </c>
      <c r="H36" s="472"/>
      <c r="I36" s="472"/>
      <c r="J36" s="472"/>
      <c r="K36" s="472"/>
      <c r="L36" s="472"/>
      <c r="M36" s="472"/>
      <c r="N36" s="472"/>
    </row>
    <row r="37" spans="1:14" s="474" customFormat="1">
      <c r="B37" s="502">
        <v>6907</v>
      </c>
      <c r="C37" s="502">
        <v>997000000</v>
      </c>
      <c r="D37" s="502"/>
      <c r="E37" s="502"/>
      <c r="F37" s="502">
        <f>995956000</f>
        <v>995956000</v>
      </c>
      <c r="G37" s="502">
        <f>C37-F37</f>
        <v>1044000</v>
      </c>
      <c r="H37" s="472"/>
      <c r="I37" s="472"/>
      <c r="J37" s="472"/>
      <c r="K37" s="472"/>
      <c r="L37" s="472"/>
      <c r="M37" s="472"/>
      <c r="N37" s="472"/>
    </row>
    <row r="38" spans="1:14" s="474" customFormat="1">
      <c r="B38" s="504"/>
      <c r="C38" s="504"/>
      <c r="D38" s="504"/>
      <c r="E38" s="504"/>
      <c r="F38" s="504"/>
      <c r="G38" s="503">
        <f>SUM(G33:G37)</f>
        <v>65840851</v>
      </c>
      <c r="H38" s="472"/>
      <c r="I38" s="472"/>
      <c r="J38" s="472"/>
      <c r="K38" s="472"/>
      <c r="L38" s="472"/>
      <c r="M38" s="472"/>
      <c r="N38" s="472"/>
    </row>
    <row r="39" spans="1:14" s="474" customFormat="1">
      <c r="B39" s="472"/>
      <c r="C39" s="472"/>
      <c r="D39" s="472"/>
      <c r="E39" s="472"/>
      <c r="F39" s="472"/>
      <c r="G39" s="501"/>
      <c r="H39" s="472"/>
      <c r="I39" s="472"/>
      <c r="J39" s="472"/>
      <c r="K39" s="472"/>
      <c r="L39" s="472"/>
      <c r="M39" s="472"/>
      <c r="N39" s="472"/>
    </row>
  </sheetData>
  <mergeCells count="9">
    <mergeCell ref="A2:O2"/>
    <mergeCell ref="A4:A5"/>
    <mergeCell ref="B4:B5"/>
    <mergeCell ref="C4:C5"/>
    <mergeCell ref="F4:F5"/>
    <mergeCell ref="G4:G5"/>
    <mergeCell ref="H4:H5"/>
    <mergeCell ref="I4:I5"/>
    <mergeCell ref="J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6"/>
  <sheetViews>
    <sheetView workbookViewId="0">
      <selection activeCell="B36" sqref="B36"/>
    </sheetView>
  </sheetViews>
  <sheetFormatPr defaultColWidth="9.140625" defaultRowHeight="15"/>
  <cols>
    <col min="1" max="1" width="4.42578125" style="5" customWidth="1"/>
    <col min="2" max="2" width="42.85546875" style="5" customWidth="1"/>
    <col min="3" max="3" width="9.140625" style="5"/>
    <col min="4" max="4" width="19.85546875" style="77" customWidth="1"/>
    <col min="5" max="5" width="21.140625" style="77" customWidth="1"/>
    <col min="6" max="6" width="15.7109375" style="77" customWidth="1"/>
    <col min="7" max="7" width="9.7109375" style="5" customWidth="1"/>
    <col min="8" max="8" width="9.140625" style="5"/>
    <col min="9" max="9" width="16.42578125" style="77" bestFit="1" customWidth="1"/>
    <col min="10" max="12" width="9.140625" style="5"/>
    <col min="13" max="13" width="15" style="77" bestFit="1" customWidth="1"/>
    <col min="14" max="16384" width="9.140625" style="5"/>
  </cols>
  <sheetData>
    <row r="1" spans="1:13">
      <c r="A1" s="434" t="s">
        <v>127</v>
      </c>
      <c r="B1" s="434"/>
      <c r="F1" s="78" t="s">
        <v>344</v>
      </c>
    </row>
    <row r="2" spans="1:13">
      <c r="A2" s="434" t="s">
        <v>128</v>
      </c>
      <c r="B2" s="434"/>
    </row>
    <row r="3" spans="1:13">
      <c r="A3" s="435" t="s">
        <v>350</v>
      </c>
      <c r="B3" s="435"/>
    </row>
    <row r="4" spans="1:13" ht="19.5">
      <c r="A4" s="436" t="s">
        <v>345</v>
      </c>
      <c r="B4" s="436"/>
      <c r="C4" s="436"/>
      <c r="D4" s="436"/>
      <c r="E4" s="436"/>
      <c r="F4" s="436"/>
    </row>
    <row r="6" spans="1:13">
      <c r="F6" s="79" t="s">
        <v>129</v>
      </c>
    </row>
    <row r="7" spans="1:13" ht="22.9" customHeight="1">
      <c r="A7" s="60" t="s">
        <v>0</v>
      </c>
      <c r="B7" s="60" t="s">
        <v>98</v>
      </c>
      <c r="C7" s="60" t="s">
        <v>90</v>
      </c>
      <c r="D7" s="80" t="s">
        <v>95</v>
      </c>
      <c r="E7" s="80" t="s">
        <v>126</v>
      </c>
      <c r="F7" s="80" t="s">
        <v>96</v>
      </c>
    </row>
    <row r="8" spans="1:13" ht="22.9" customHeight="1">
      <c r="A8" s="60" t="s">
        <v>3</v>
      </c>
      <c r="B8" s="61" t="s">
        <v>4</v>
      </c>
      <c r="C8" s="61" t="s">
        <v>5</v>
      </c>
      <c r="D8" s="87" t="s">
        <v>155</v>
      </c>
      <c r="E8" s="87" t="s">
        <v>156</v>
      </c>
      <c r="F8" s="81" t="s">
        <v>97</v>
      </c>
    </row>
    <row r="9" spans="1:13" s="76" customFormat="1" ht="22.9" customHeight="1">
      <c r="A9" s="75" t="s">
        <v>91</v>
      </c>
      <c r="B9" s="74" t="s">
        <v>99</v>
      </c>
      <c r="C9" s="75"/>
      <c r="D9" s="82"/>
      <c r="E9" s="82"/>
      <c r="F9" s="82"/>
      <c r="I9" s="94"/>
      <c r="M9" s="94"/>
    </row>
    <row r="10" spans="1:13" ht="22.9" customHeight="1">
      <c r="A10" s="62">
        <v>1</v>
      </c>
      <c r="B10" s="63" t="s">
        <v>100</v>
      </c>
      <c r="C10" s="64" t="s">
        <v>80</v>
      </c>
      <c r="D10" s="83">
        <f>+D11+D12+D13</f>
        <v>0</v>
      </c>
      <c r="E10" s="83">
        <f>+E11+E12+E13</f>
        <v>0</v>
      </c>
      <c r="F10" s="83">
        <f>+E10-D10</f>
        <v>0</v>
      </c>
    </row>
    <row r="11" spans="1:13" ht="22.9" customHeight="1">
      <c r="A11" s="62"/>
      <c r="B11" s="63" t="s">
        <v>101</v>
      </c>
      <c r="C11" s="64" t="s">
        <v>81</v>
      </c>
      <c r="D11" s="83"/>
      <c r="E11" s="83"/>
      <c r="F11" s="83">
        <f t="shared" ref="F11:F47" si="0">+E11-D11</f>
        <v>0</v>
      </c>
    </row>
    <row r="12" spans="1:13" ht="22.9" customHeight="1">
      <c r="A12" s="62"/>
      <c r="B12" s="63" t="s">
        <v>102</v>
      </c>
      <c r="C12" s="64" t="s">
        <v>82</v>
      </c>
      <c r="D12" s="83"/>
      <c r="E12" s="83"/>
      <c r="F12" s="83">
        <f t="shared" si="0"/>
        <v>0</v>
      </c>
    </row>
    <row r="13" spans="1:13" ht="22.9" customHeight="1">
      <c r="A13" s="62"/>
      <c r="B13" s="63" t="s">
        <v>103</v>
      </c>
      <c r="C13" s="64" t="s">
        <v>83</v>
      </c>
      <c r="D13" s="83"/>
      <c r="E13" s="83"/>
      <c r="F13" s="83">
        <f t="shared" si="0"/>
        <v>0</v>
      </c>
    </row>
    <row r="14" spans="1:13" ht="22.9" customHeight="1">
      <c r="A14" s="65">
        <v>2</v>
      </c>
      <c r="B14" s="63" t="s">
        <v>346</v>
      </c>
      <c r="C14" s="64" t="s">
        <v>84</v>
      </c>
      <c r="D14" s="83">
        <f>+D15+D16+D17</f>
        <v>0</v>
      </c>
      <c r="E14" s="83">
        <f>+E15+E16+E17</f>
        <v>0</v>
      </c>
      <c r="F14" s="83">
        <f t="shared" si="0"/>
        <v>0</v>
      </c>
    </row>
    <row r="15" spans="1:13" ht="22.9" customHeight="1">
      <c r="A15" s="62"/>
      <c r="B15" s="63" t="s">
        <v>104</v>
      </c>
      <c r="C15" s="64" t="s">
        <v>85</v>
      </c>
      <c r="D15" s="83"/>
      <c r="E15" s="83"/>
      <c r="F15" s="83">
        <f t="shared" si="0"/>
        <v>0</v>
      </c>
    </row>
    <row r="16" spans="1:13" ht="22.9" customHeight="1">
      <c r="A16" s="62"/>
      <c r="B16" s="63" t="s">
        <v>105</v>
      </c>
      <c r="C16" s="64" t="s">
        <v>86</v>
      </c>
      <c r="D16" s="83"/>
      <c r="E16" s="83"/>
      <c r="F16" s="83">
        <f t="shared" si="0"/>
        <v>0</v>
      </c>
    </row>
    <row r="17" spans="1:13" ht="22.9" customHeight="1">
      <c r="A17" s="62"/>
      <c r="B17" s="63" t="s">
        <v>106</v>
      </c>
      <c r="C17" s="64" t="s">
        <v>87</v>
      </c>
      <c r="D17" s="83"/>
      <c r="E17" s="83"/>
      <c r="F17" s="83">
        <f t="shared" si="0"/>
        <v>0</v>
      </c>
    </row>
    <row r="18" spans="1:13" ht="22.9" customHeight="1">
      <c r="A18" s="62">
        <v>3</v>
      </c>
      <c r="B18" s="63" t="s">
        <v>107</v>
      </c>
      <c r="C18" s="64" t="s">
        <v>88</v>
      </c>
      <c r="D18" s="83">
        <f>+D10-D14</f>
        <v>0</v>
      </c>
      <c r="E18" s="83">
        <f>+E10-E14</f>
        <v>0</v>
      </c>
      <c r="F18" s="83">
        <f t="shared" si="0"/>
        <v>0</v>
      </c>
    </row>
    <row r="19" spans="1:13" ht="22.9" customHeight="1">
      <c r="A19" s="62" t="s">
        <v>31</v>
      </c>
      <c r="B19" s="66" t="s">
        <v>108</v>
      </c>
      <c r="C19" s="62"/>
      <c r="D19" s="83"/>
      <c r="E19" s="83"/>
      <c r="F19" s="83">
        <f t="shared" si="0"/>
        <v>0</v>
      </c>
    </row>
    <row r="20" spans="1:13" ht="22.9" customHeight="1">
      <c r="A20" s="65">
        <v>1</v>
      </c>
      <c r="B20" s="63" t="s">
        <v>109</v>
      </c>
      <c r="C20" s="65">
        <v>10</v>
      </c>
      <c r="D20" s="83"/>
      <c r="E20" s="83"/>
      <c r="F20" s="83">
        <f t="shared" si="0"/>
        <v>0</v>
      </c>
    </row>
    <row r="21" spans="1:13" ht="15.75">
      <c r="A21" s="65">
        <v>2</v>
      </c>
      <c r="B21" s="67" t="s">
        <v>110</v>
      </c>
      <c r="C21" s="65">
        <v>11</v>
      </c>
      <c r="D21" s="83"/>
      <c r="E21" s="83"/>
      <c r="F21" s="83">
        <f t="shared" si="0"/>
        <v>0</v>
      </c>
    </row>
    <row r="22" spans="1:13" ht="15.75">
      <c r="A22" s="65">
        <v>3</v>
      </c>
      <c r="B22" s="67" t="s">
        <v>111</v>
      </c>
      <c r="C22" s="65">
        <v>12</v>
      </c>
      <c r="D22" s="83">
        <f>+D20-D21</f>
        <v>0</v>
      </c>
      <c r="E22" s="83">
        <f>+E20-E21</f>
        <v>0</v>
      </c>
      <c r="F22" s="83">
        <f t="shared" si="0"/>
        <v>0</v>
      </c>
    </row>
    <row r="23" spans="1:13" s="68" customFormat="1" ht="15.75">
      <c r="A23" s="62" t="s">
        <v>92</v>
      </c>
      <c r="B23" s="66" t="s">
        <v>112</v>
      </c>
      <c r="C23" s="62"/>
      <c r="D23" s="84"/>
      <c r="E23" s="84"/>
      <c r="F23" s="83">
        <f t="shared" si="0"/>
        <v>0</v>
      </c>
      <c r="I23" s="95"/>
      <c r="M23" s="95"/>
    </row>
    <row r="24" spans="1:13" ht="15.75">
      <c r="A24" s="65">
        <v>1</v>
      </c>
      <c r="B24" s="67" t="s">
        <v>113</v>
      </c>
      <c r="C24" s="65">
        <v>20</v>
      </c>
      <c r="D24" s="83"/>
      <c r="E24" s="83"/>
      <c r="F24" s="83">
        <f t="shared" si="0"/>
        <v>0</v>
      </c>
      <c r="J24" s="98"/>
    </row>
    <row r="25" spans="1:13" ht="15.75">
      <c r="A25" s="65">
        <v>2</v>
      </c>
      <c r="B25" s="67" t="s">
        <v>110</v>
      </c>
      <c r="C25" s="65">
        <v>21</v>
      </c>
      <c r="D25" s="83"/>
      <c r="E25" s="83"/>
      <c r="F25" s="83">
        <f t="shared" si="0"/>
        <v>0</v>
      </c>
      <c r="J25" s="98"/>
    </row>
    <row r="26" spans="1:13" ht="15.75">
      <c r="A26" s="65">
        <v>3</v>
      </c>
      <c r="B26" s="63" t="s">
        <v>114</v>
      </c>
      <c r="C26" s="65">
        <v>22</v>
      </c>
      <c r="D26" s="84"/>
      <c r="E26" s="84"/>
      <c r="F26" s="83">
        <f t="shared" si="0"/>
        <v>0</v>
      </c>
      <c r="J26" s="98"/>
    </row>
    <row r="27" spans="1:13" ht="15.75">
      <c r="A27" s="62" t="s">
        <v>115</v>
      </c>
      <c r="B27" s="66" t="s">
        <v>116</v>
      </c>
      <c r="C27" s="62"/>
      <c r="D27" s="84"/>
      <c r="E27" s="84"/>
      <c r="F27" s="83">
        <f t="shared" si="0"/>
        <v>0</v>
      </c>
      <c r="J27" s="98"/>
    </row>
    <row r="28" spans="1:13" s="6" customFormat="1" ht="15.75">
      <c r="A28" s="65">
        <v>1</v>
      </c>
      <c r="B28" s="69" t="s">
        <v>117</v>
      </c>
      <c r="C28" s="65">
        <v>30</v>
      </c>
      <c r="D28" s="85"/>
      <c r="E28" s="85"/>
      <c r="F28" s="83">
        <f t="shared" si="0"/>
        <v>0</v>
      </c>
      <c r="I28" s="97"/>
      <c r="M28" s="96"/>
    </row>
    <row r="29" spans="1:13" s="6" customFormat="1" ht="15.75">
      <c r="A29" s="65">
        <v>2</v>
      </c>
      <c r="B29" s="69" t="s">
        <v>93</v>
      </c>
      <c r="C29" s="65">
        <v>31</v>
      </c>
      <c r="D29" s="85"/>
      <c r="E29" s="85"/>
      <c r="F29" s="83">
        <f t="shared" si="0"/>
        <v>0</v>
      </c>
      <c r="I29" s="96"/>
      <c r="M29" s="96"/>
    </row>
    <row r="30" spans="1:13" s="6" customFormat="1" ht="15.75">
      <c r="A30" s="65">
        <v>3</v>
      </c>
      <c r="B30" s="69" t="s">
        <v>118</v>
      </c>
      <c r="C30" s="65">
        <v>32</v>
      </c>
      <c r="D30" s="85"/>
      <c r="E30" s="85"/>
      <c r="F30" s="83">
        <f t="shared" si="0"/>
        <v>0</v>
      </c>
      <c r="I30" s="96"/>
      <c r="M30" s="96"/>
    </row>
    <row r="31" spans="1:13" ht="15.75">
      <c r="A31" s="62" t="s">
        <v>119</v>
      </c>
      <c r="B31" s="66" t="s">
        <v>120</v>
      </c>
      <c r="C31" s="65">
        <v>40</v>
      </c>
      <c r="D31" s="84"/>
      <c r="E31" s="84"/>
      <c r="F31" s="83">
        <f t="shared" si="0"/>
        <v>0</v>
      </c>
    </row>
    <row r="32" spans="1:13" ht="31.5">
      <c r="A32" s="62" t="s">
        <v>121</v>
      </c>
      <c r="B32" s="70" t="s">
        <v>122</v>
      </c>
      <c r="C32" s="65">
        <v>50</v>
      </c>
      <c r="D32" s="84">
        <f>+D18+D22+D26+D30-D31</f>
        <v>0</v>
      </c>
      <c r="E32" s="84">
        <f>+E18+E22+E26+E30-E31</f>
        <v>0</v>
      </c>
      <c r="F32" s="83">
        <f t="shared" si="0"/>
        <v>0</v>
      </c>
    </row>
    <row r="33" spans="1:6" ht="31.5">
      <c r="A33" s="65">
        <v>1</v>
      </c>
      <c r="B33" s="71" t="s">
        <v>123</v>
      </c>
      <c r="C33" s="65">
        <v>51</v>
      </c>
      <c r="D33" s="84">
        <f>SUM(D34:D37)</f>
        <v>0</v>
      </c>
      <c r="E33" s="84">
        <f>SUM(E34:E37)</f>
        <v>0</v>
      </c>
      <c r="F33" s="83">
        <f t="shared" si="0"/>
        <v>0</v>
      </c>
    </row>
    <row r="34" spans="1:6" ht="15.75">
      <c r="A34" s="65"/>
      <c r="B34" s="71" t="s">
        <v>353</v>
      </c>
      <c r="C34" s="65"/>
      <c r="D34" s="84"/>
      <c r="E34" s="84"/>
      <c r="F34" s="83"/>
    </row>
    <row r="35" spans="1:6" ht="15.75">
      <c r="A35" s="65"/>
      <c r="B35" s="71" t="s">
        <v>354</v>
      </c>
      <c r="C35" s="65"/>
      <c r="D35" s="84"/>
      <c r="E35" s="84"/>
      <c r="F35" s="83"/>
    </row>
    <row r="36" spans="1:6" ht="15.75">
      <c r="A36" s="65"/>
      <c r="B36" s="71" t="s">
        <v>355</v>
      </c>
      <c r="C36" s="65"/>
      <c r="D36" s="84"/>
      <c r="E36" s="84"/>
      <c r="F36" s="83"/>
    </row>
    <row r="37" spans="1:6" ht="15.75">
      <c r="A37" s="65"/>
      <c r="B37" s="71" t="s">
        <v>356</v>
      </c>
      <c r="C37" s="65"/>
      <c r="D37" s="84"/>
      <c r="E37" s="84"/>
      <c r="F37" s="83"/>
    </row>
    <row r="38" spans="1:6" ht="15.75">
      <c r="A38" s="65">
        <v>2</v>
      </c>
      <c r="B38" s="69" t="s">
        <v>124</v>
      </c>
      <c r="C38" s="65">
        <v>52</v>
      </c>
      <c r="D38" s="83">
        <f>SUM(D39:D42)</f>
        <v>0</v>
      </c>
      <c r="E38" s="83">
        <f>SUM(E39:E42)</f>
        <v>0</v>
      </c>
      <c r="F38" s="83">
        <f t="shared" si="0"/>
        <v>0</v>
      </c>
    </row>
    <row r="39" spans="1:6" ht="15.75">
      <c r="A39" s="99"/>
      <c r="B39" s="100" t="s">
        <v>353</v>
      </c>
      <c r="C39" s="99"/>
      <c r="D39" s="101"/>
      <c r="E39" s="101"/>
      <c r="F39" s="83">
        <f t="shared" si="0"/>
        <v>0</v>
      </c>
    </row>
    <row r="40" spans="1:6" ht="15.75">
      <c r="A40" s="99"/>
      <c r="B40" s="100" t="s">
        <v>354</v>
      </c>
      <c r="C40" s="99"/>
      <c r="D40" s="101"/>
      <c r="E40" s="101"/>
      <c r="F40" s="83">
        <f t="shared" si="0"/>
        <v>0</v>
      </c>
    </row>
    <row r="41" spans="1:6" ht="15.75">
      <c r="A41" s="99"/>
      <c r="B41" s="100" t="s">
        <v>355</v>
      </c>
      <c r="C41" s="99"/>
      <c r="D41" s="101"/>
      <c r="E41" s="101"/>
      <c r="F41" s="83">
        <f t="shared" si="0"/>
        <v>0</v>
      </c>
    </row>
    <row r="42" spans="1:6" ht="15.75">
      <c r="A42" s="99"/>
      <c r="B42" s="100" t="s">
        <v>356</v>
      </c>
      <c r="C42" s="99"/>
      <c r="D42" s="101"/>
      <c r="E42" s="101"/>
      <c r="F42" s="83">
        <f t="shared" si="0"/>
        <v>0</v>
      </c>
    </row>
    <row r="43" spans="1:6" ht="15.75">
      <c r="A43" s="65">
        <v>3</v>
      </c>
      <c r="B43" s="69" t="s">
        <v>125</v>
      </c>
      <c r="C43" s="65">
        <v>53</v>
      </c>
      <c r="D43" s="83">
        <f>SUM(D44:D47)</f>
        <v>0</v>
      </c>
      <c r="E43" s="83">
        <f>SUM(E44:E47)</f>
        <v>0</v>
      </c>
      <c r="F43" s="83">
        <f t="shared" si="0"/>
        <v>0</v>
      </c>
    </row>
    <row r="44" spans="1:6" ht="15.75">
      <c r="A44" s="99"/>
      <c r="B44" s="100" t="s">
        <v>353</v>
      </c>
      <c r="C44" s="99"/>
      <c r="D44" s="101"/>
      <c r="E44" s="101"/>
      <c r="F44" s="83">
        <f t="shared" si="0"/>
        <v>0</v>
      </c>
    </row>
    <row r="45" spans="1:6" ht="15.75">
      <c r="A45" s="99"/>
      <c r="B45" s="100" t="s">
        <v>354</v>
      </c>
      <c r="C45" s="99"/>
      <c r="D45" s="101"/>
      <c r="E45" s="101"/>
      <c r="F45" s="83">
        <f t="shared" si="0"/>
        <v>0</v>
      </c>
    </row>
    <row r="46" spans="1:6" ht="15.75">
      <c r="A46" s="99"/>
      <c r="B46" s="100" t="s">
        <v>355</v>
      </c>
      <c r="C46" s="99"/>
      <c r="D46" s="101"/>
      <c r="E46" s="101"/>
      <c r="F46" s="83">
        <f t="shared" si="0"/>
        <v>0</v>
      </c>
    </row>
    <row r="47" spans="1:6" ht="15.75">
      <c r="A47" s="72"/>
      <c r="B47" s="73" t="s">
        <v>356</v>
      </c>
      <c r="C47" s="72"/>
      <c r="D47" s="88"/>
      <c r="E47" s="88"/>
      <c r="F47" s="88">
        <f t="shared" si="0"/>
        <v>0</v>
      </c>
    </row>
    <row r="48" spans="1:6">
      <c r="D48" s="86"/>
      <c r="E48" s="86"/>
      <c r="F48" s="86"/>
    </row>
    <row r="49" spans="4:6">
      <c r="D49" s="86"/>
      <c r="E49" s="86"/>
      <c r="F49" s="86"/>
    </row>
    <row r="50" spans="4:6">
      <c r="D50" s="86"/>
      <c r="E50" s="86"/>
      <c r="F50" s="86"/>
    </row>
    <row r="51" spans="4:6">
      <c r="D51" s="86"/>
      <c r="E51" s="86"/>
      <c r="F51" s="86"/>
    </row>
    <row r="52" spans="4:6">
      <c r="D52" s="86"/>
      <c r="E52" s="86"/>
      <c r="F52" s="86"/>
    </row>
    <row r="53" spans="4:6">
      <c r="D53" s="86"/>
      <c r="E53" s="86"/>
      <c r="F53" s="86"/>
    </row>
    <row r="54" spans="4:6">
      <c r="D54" s="86"/>
      <c r="E54" s="86"/>
      <c r="F54" s="86"/>
    </row>
    <row r="55" spans="4:6">
      <c r="D55" s="86"/>
      <c r="E55" s="86"/>
      <c r="F55" s="86"/>
    </row>
    <row r="56" spans="4:6">
      <c r="D56" s="86"/>
      <c r="E56" s="86"/>
      <c r="F56" s="86"/>
    </row>
  </sheetData>
  <mergeCells count="4">
    <mergeCell ref="A1:B1"/>
    <mergeCell ref="A2:B2"/>
    <mergeCell ref="A3:B3"/>
    <mergeCell ref="A4:F4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4"/>
  <sheetViews>
    <sheetView zoomScaleNormal="100" workbookViewId="0">
      <selection activeCell="I19" sqref="I19"/>
    </sheetView>
  </sheetViews>
  <sheetFormatPr defaultColWidth="8.85546875" defaultRowHeight="15.75"/>
  <cols>
    <col min="1" max="1" width="7.5703125" style="1" customWidth="1"/>
    <col min="2" max="2" width="8.85546875" style="2"/>
    <col min="3" max="3" width="10.28515625" style="2" customWidth="1"/>
    <col min="4" max="4" width="26.42578125" style="2" customWidth="1"/>
    <col min="5" max="5" width="8.85546875" style="3"/>
    <col min="6" max="6" width="30.5703125" style="2" customWidth="1"/>
    <col min="7" max="7" width="22.5703125" style="2" customWidth="1"/>
    <col min="8" max="8" width="21.140625" style="2" customWidth="1"/>
    <col min="9" max="12" width="11.28515625" style="2" customWidth="1"/>
    <col min="13" max="16384" width="8.85546875" style="2"/>
  </cols>
  <sheetData>
    <row r="1" spans="1:12">
      <c r="A1" s="437" t="s">
        <v>127</v>
      </c>
      <c r="B1" s="437"/>
      <c r="C1" s="437"/>
      <c r="D1" s="437"/>
      <c r="H1" s="7" t="s">
        <v>131</v>
      </c>
    </row>
    <row r="2" spans="1:12">
      <c r="A2" s="437" t="s">
        <v>128</v>
      </c>
      <c r="B2" s="437"/>
      <c r="C2" s="437"/>
      <c r="D2" s="437"/>
    </row>
    <row r="3" spans="1:12" ht="16.5" customHeight="1">
      <c r="A3" s="438" t="s">
        <v>351</v>
      </c>
      <c r="B3" s="438"/>
      <c r="C3" s="438"/>
      <c r="D3" s="438"/>
    </row>
    <row r="5" spans="1:12" ht="22.5">
      <c r="A5" s="439" t="s">
        <v>349</v>
      </c>
      <c r="B5" s="439"/>
      <c r="C5" s="439"/>
      <c r="D5" s="439"/>
      <c r="E5" s="439"/>
      <c r="F5" s="439"/>
      <c r="G5" s="439"/>
      <c r="H5" s="439"/>
    </row>
    <row r="6" spans="1:12" ht="22.5">
      <c r="A6" s="21"/>
      <c r="B6" s="21"/>
      <c r="C6" s="21"/>
      <c r="D6" s="21"/>
      <c r="E6" s="21"/>
      <c r="F6" s="21"/>
      <c r="G6" s="21"/>
      <c r="H6" s="21"/>
    </row>
    <row r="7" spans="1:12" ht="21.75" customHeight="1">
      <c r="A7" s="440" t="s">
        <v>139</v>
      </c>
      <c r="B7" s="440"/>
      <c r="C7" s="440"/>
      <c r="D7" s="440"/>
      <c r="E7" s="440"/>
      <c r="F7" s="440"/>
      <c r="G7" s="440"/>
      <c r="H7" s="440"/>
    </row>
    <row r="8" spans="1:12" ht="19.5" customHeight="1">
      <c r="H8" s="22" t="s">
        <v>129</v>
      </c>
    </row>
    <row r="9" spans="1:12" s="19" customFormat="1" ht="17.45" customHeight="1">
      <c r="A9" s="447" t="s">
        <v>0</v>
      </c>
      <c r="B9" s="447" t="s">
        <v>1</v>
      </c>
      <c r="C9" s="447"/>
      <c r="D9" s="447"/>
      <c r="E9" s="447" t="s">
        <v>2</v>
      </c>
      <c r="F9" s="447" t="s">
        <v>95</v>
      </c>
      <c r="G9" s="447" t="s">
        <v>130</v>
      </c>
      <c r="H9" s="447" t="s">
        <v>96</v>
      </c>
      <c r="I9" s="18"/>
      <c r="J9" s="18"/>
      <c r="K9" s="18"/>
      <c r="L9" s="18"/>
    </row>
    <row r="10" spans="1:12" s="19" customFormat="1" ht="22.5" customHeight="1">
      <c r="A10" s="447"/>
      <c r="B10" s="447"/>
      <c r="C10" s="447"/>
      <c r="D10" s="447"/>
      <c r="E10" s="447"/>
      <c r="F10" s="447"/>
      <c r="G10" s="447"/>
      <c r="H10" s="447"/>
    </row>
    <row r="11" spans="1:12" s="20" customFormat="1" ht="22.5" customHeight="1">
      <c r="A11" s="8" t="s">
        <v>3</v>
      </c>
      <c r="B11" s="447" t="s">
        <v>4</v>
      </c>
      <c r="C11" s="447"/>
      <c r="D11" s="447"/>
      <c r="E11" s="8" t="s">
        <v>5</v>
      </c>
      <c r="F11" s="8">
        <v>1</v>
      </c>
      <c r="G11" s="15">
        <v>2</v>
      </c>
      <c r="H11" s="15" t="s">
        <v>97</v>
      </c>
    </row>
    <row r="12" spans="1:12" s="10" customFormat="1" ht="30" customHeight="1">
      <c r="A12" s="8" t="s">
        <v>3</v>
      </c>
      <c r="B12" s="445" t="s">
        <v>6</v>
      </c>
      <c r="C12" s="445"/>
      <c r="D12" s="445"/>
      <c r="E12" s="9"/>
      <c r="F12" s="89"/>
      <c r="G12" s="89"/>
      <c r="H12" s="89"/>
    </row>
    <row r="13" spans="1:12" s="10" customFormat="1" ht="30" customHeight="1">
      <c r="A13" s="8" t="s">
        <v>91</v>
      </c>
      <c r="B13" s="445" t="s">
        <v>7</v>
      </c>
      <c r="C13" s="445"/>
      <c r="D13" s="445"/>
      <c r="E13" s="9"/>
      <c r="F13" s="89"/>
      <c r="G13" s="89"/>
      <c r="H13" s="89"/>
    </row>
    <row r="14" spans="1:12" s="13" customFormat="1" ht="30" customHeight="1">
      <c r="A14" s="11">
        <v>1</v>
      </c>
      <c r="B14" s="445" t="s">
        <v>8</v>
      </c>
      <c r="C14" s="445"/>
      <c r="D14" s="445"/>
      <c r="E14" s="12" t="s">
        <v>80</v>
      </c>
      <c r="F14" s="90">
        <f>+F15+F18</f>
        <v>0</v>
      </c>
      <c r="G14" s="90">
        <f>+G15+G18</f>
        <v>0</v>
      </c>
      <c r="H14" s="89">
        <f>+G14-F14</f>
        <v>0</v>
      </c>
      <c r="I14" s="10"/>
      <c r="J14" s="10"/>
      <c r="K14" s="10"/>
      <c r="L14" s="10"/>
    </row>
    <row r="15" spans="1:12" s="10" customFormat="1" ht="30" customHeight="1">
      <c r="A15" s="11" t="s">
        <v>132</v>
      </c>
      <c r="B15" s="441" t="s">
        <v>9</v>
      </c>
      <c r="C15" s="441"/>
      <c r="D15" s="441"/>
      <c r="E15" s="12" t="s">
        <v>81</v>
      </c>
      <c r="F15" s="89">
        <f>+F16+F17</f>
        <v>0</v>
      </c>
      <c r="G15" s="89">
        <f>+G16+G17</f>
        <v>0</v>
      </c>
      <c r="H15" s="89">
        <f t="shared" ref="H15:H78" si="0">+G15-F15</f>
        <v>0</v>
      </c>
    </row>
    <row r="16" spans="1:12" s="10" customFormat="1" ht="30" customHeight="1">
      <c r="A16" s="11"/>
      <c r="B16" s="443" t="s">
        <v>10</v>
      </c>
      <c r="C16" s="442"/>
      <c r="D16" s="442"/>
      <c r="E16" s="12" t="s">
        <v>82</v>
      </c>
      <c r="F16" s="89"/>
      <c r="G16" s="89"/>
      <c r="H16" s="89">
        <f t="shared" si="0"/>
        <v>0</v>
      </c>
    </row>
    <row r="17" spans="1:8" s="10" customFormat="1" ht="30" customHeight="1">
      <c r="A17" s="11"/>
      <c r="B17" s="443" t="s">
        <v>11</v>
      </c>
      <c r="C17" s="442"/>
      <c r="D17" s="442"/>
      <c r="E17" s="12" t="s">
        <v>83</v>
      </c>
      <c r="F17" s="89"/>
      <c r="G17" s="89"/>
      <c r="H17" s="89">
        <f t="shared" si="0"/>
        <v>0</v>
      </c>
    </row>
    <row r="18" spans="1:8" s="10" customFormat="1" ht="30" customHeight="1">
      <c r="A18" s="11">
        <v>1.2</v>
      </c>
      <c r="B18" s="441" t="s">
        <v>12</v>
      </c>
      <c r="C18" s="441"/>
      <c r="D18" s="441"/>
      <c r="E18" s="12" t="s">
        <v>84</v>
      </c>
      <c r="F18" s="89">
        <f>+F19+F20</f>
        <v>0</v>
      </c>
      <c r="G18" s="89">
        <f>+G19+G20</f>
        <v>0</v>
      </c>
      <c r="H18" s="89">
        <f t="shared" si="0"/>
        <v>0</v>
      </c>
    </row>
    <row r="19" spans="1:8" s="10" customFormat="1" ht="30" customHeight="1">
      <c r="A19" s="11"/>
      <c r="B19" s="443" t="s">
        <v>10</v>
      </c>
      <c r="C19" s="442"/>
      <c r="D19" s="442"/>
      <c r="E19" s="12" t="s">
        <v>85</v>
      </c>
      <c r="F19" s="89"/>
      <c r="G19" s="89"/>
      <c r="H19" s="89">
        <f t="shared" si="0"/>
        <v>0</v>
      </c>
    </row>
    <row r="20" spans="1:8" s="10" customFormat="1" ht="30" customHeight="1">
      <c r="A20" s="11"/>
      <c r="B20" s="443" t="s">
        <v>11</v>
      </c>
      <c r="C20" s="442"/>
      <c r="D20" s="442"/>
      <c r="E20" s="12" t="s">
        <v>86</v>
      </c>
      <c r="F20" s="89"/>
      <c r="G20" s="89"/>
      <c r="H20" s="89">
        <f t="shared" si="0"/>
        <v>0</v>
      </c>
    </row>
    <row r="21" spans="1:8" s="10" customFormat="1" ht="30" customHeight="1">
      <c r="A21" s="11">
        <v>2</v>
      </c>
      <c r="B21" s="445" t="s">
        <v>13</v>
      </c>
      <c r="C21" s="445"/>
      <c r="D21" s="445"/>
      <c r="E21" s="12" t="s">
        <v>87</v>
      </c>
      <c r="F21" s="89">
        <f>+F22+F23</f>
        <v>0</v>
      </c>
      <c r="G21" s="89">
        <f>+G22+G23</f>
        <v>0</v>
      </c>
      <c r="H21" s="89">
        <f t="shared" si="0"/>
        <v>0</v>
      </c>
    </row>
    <row r="22" spans="1:8" s="10" customFormat="1" ht="30" customHeight="1">
      <c r="A22" s="11"/>
      <c r="B22" s="446" t="s">
        <v>14</v>
      </c>
      <c r="C22" s="442"/>
      <c r="D22" s="442"/>
      <c r="E22" s="12" t="s">
        <v>88</v>
      </c>
      <c r="F22" s="89"/>
      <c r="G22" s="89"/>
      <c r="H22" s="89">
        <f t="shared" si="0"/>
        <v>0</v>
      </c>
    </row>
    <row r="23" spans="1:8" s="10" customFormat="1" ht="30" customHeight="1">
      <c r="A23" s="11"/>
      <c r="B23" s="446" t="s">
        <v>17</v>
      </c>
      <c r="C23" s="441"/>
      <c r="D23" s="441"/>
      <c r="E23" s="12">
        <v>10</v>
      </c>
      <c r="F23" s="89"/>
      <c r="G23" s="89"/>
      <c r="H23" s="89">
        <f t="shared" si="0"/>
        <v>0</v>
      </c>
    </row>
    <row r="24" spans="1:8" s="10" customFormat="1" ht="30" customHeight="1">
      <c r="A24" s="8">
        <v>3</v>
      </c>
      <c r="B24" s="445" t="s">
        <v>15</v>
      </c>
      <c r="C24" s="445"/>
      <c r="D24" s="445"/>
      <c r="E24" s="12">
        <v>11</v>
      </c>
      <c r="F24" s="89">
        <f>+F25+F26</f>
        <v>0</v>
      </c>
      <c r="G24" s="89">
        <f>+G25+G26</f>
        <v>0</v>
      </c>
      <c r="H24" s="89">
        <f t="shared" si="0"/>
        <v>0</v>
      </c>
    </row>
    <row r="25" spans="1:8" s="10" customFormat="1" ht="30" customHeight="1">
      <c r="A25" s="11"/>
      <c r="B25" s="443" t="s">
        <v>136</v>
      </c>
      <c r="C25" s="442"/>
      <c r="D25" s="442"/>
      <c r="E25" s="12">
        <v>12</v>
      </c>
      <c r="F25" s="89">
        <f>+F15+F22</f>
        <v>0</v>
      </c>
      <c r="G25" s="89">
        <f>+G15+G22</f>
        <v>0</v>
      </c>
      <c r="H25" s="89">
        <f t="shared" si="0"/>
        <v>0</v>
      </c>
    </row>
    <row r="26" spans="1:8" s="10" customFormat="1" ht="30" customHeight="1">
      <c r="A26" s="11"/>
      <c r="B26" s="443" t="s">
        <v>137</v>
      </c>
      <c r="C26" s="442"/>
      <c r="D26" s="442"/>
      <c r="E26" s="12">
        <v>13</v>
      </c>
      <c r="F26" s="89">
        <f>+F18+F23</f>
        <v>0</v>
      </c>
      <c r="G26" s="89">
        <f>+G18+G23</f>
        <v>0</v>
      </c>
      <c r="H26" s="89">
        <f t="shared" si="0"/>
        <v>0</v>
      </c>
    </row>
    <row r="27" spans="1:8" s="10" customFormat="1" ht="30" customHeight="1">
      <c r="A27" s="11">
        <v>4</v>
      </c>
      <c r="B27" s="445" t="s">
        <v>16</v>
      </c>
      <c r="C27" s="445"/>
      <c r="D27" s="445"/>
      <c r="E27" s="12">
        <v>14</v>
      </c>
      <c r="F27" s="89">
        <f>+F28+F29</f>
        <v>0</v>
      </c>
      <c r="G27" s="89">
        <f>+G28+G29</f>
        <v>0</v>
      </c>
      <c r="H27" s="89">
        <f t="shared" si="0"/>
        <v>0</v>
      </c>
    </row>
    <row r="28" spans="1:8" s="10" customFormat="1" ht="30" customHeight="1">
      <c r="A28" s="14"/>
      <c r="B28" s="446" t="s">
        <v>14</v>
      </c>
      <c r="C28" s="442"/>
      <c r="D28" s="442"/>
      <c r="E28" s="12">
        <v>15</v>
      </c>
      <c r="F28" s="89"/>
      <c r="G28" s="89"/>
      <c r="H28" s="89">
        <f t="shared" si="0"/>
        <v>0</v>
      </c>
    </row>
    <row r="29" spans="1:8" s="10" customFormat="1" ht="30" customHeight="1">
      <c r="A29" s="14"/>
      <c r="B29" s="446" t="s">
        <v>17</v>
      </c>
      <c r="C29" s="441"/>
      <c r="D29" s="441"/>
      <c r="E29" s="12">
        <v>16</v>
      </c>
      <c r="F29" s="89"/>
      <c r="G29" s="89"/>
      <c r="H29" s="89">
        <f t="shared" si="0"/>
        <v>0</v>
      </c>
    </row>
    <row r="30" spans="1:8" s="10" customFormat="1" ht="30" customHeight="1">
      <c r="A30" s="8">
        <v>5</v>
      </c>
      <c r="B30" s="445" t="s">
        <v>18</v>
      </c>
      <c r="C30" s="442"/>
      <c r="D30" s="442"/>
      <c r="E30" s="12">
        <v>17</v>
      </c>
      <c r="F30" s="89">
        <f>+F31+F32</f>
        <v>0</v>
      </c>
      <c r="G30" s="89">
        <f>+G31+G32</f>
        <v>0</v>
      </c>
      <c r="H30" s="89">
        <f t="shared" si="0"/>
        <v>0</v>
      </c>
    </row>
    <row r="31" spans="1:8" s="10" customFormat="1" ht="30" customHeight="1">
      <c r="A31" s="11"/>
      <c r="B31" s="446" t="s">
        <v>14</v>
      </c>
      <c r="C31" s="442"/>
      <c r="D31" s="442"/>
      <c r="E31" s="12">
        <v>18</v>
      </c>
      <c r="F31" s="89"/>
      <c r="G31" s="89"/>
      <c r="H31" s="89">
        <f t="shared" si="0"/>
        <v>0</v>
      </c>
    </row>
    <row r="32" spans="1:8" s="10" customFormat="1" ht="30" customHeight="1">
      <c r="A32" s="11"/>
      <c r="B32" s="446" t="s">
        <v>17</v>
      </c>
      <c r="C32" s="441"/>
      <c r="D32" s="441"/>
      <c r="E32" s="12">
        <v>19</v>
      </c>
      <c r="F32" s="89"/>
      <c r="G32" s="89"/>
      <c r="H32" s="89">
        <f t="shared" si="0"/>
        <v>0</v>
      </c>
    </row>
    <row r="33" spans="1:8" s="10" customFormat="1" ht="30" customHeight="1">
      <c r="A33" s="11">
        <v>6</v>
      </c>
      <c r="B33" s="445" t="s">
        <v>19</v>
      </c>
      <c r="C33" s="445"/>
      <c r="D33" s="445"/>
      <c r="E33" s="12">
        <v>20</v>
      </c>
      <c r="F33" s="89">
        <f>+F34+F38</f>
        <v>0</v>
      </c>
      <c r="G33" s="89">
        <f>+G34+G38</f>
        <v>0</v>
      </c>
      <c r="H33" s="89">
        <f t="shared" si="0"/>
        <v>0</v>
      </c>
    </row>
    <row r="34" spans="1:8" s="10" customFormat="1" ht="30" customHeight="1">
      <c r="A34" s="11" t="s">
        <v>133</v>
      </c>
      <c r="B34" s="441" t="s">
        <v>20</v>
      </c>
      <c r="C34" s="441"/>
      <c r="D34" s="441"/>
      <c r="E34" s="12">
        <v>21</v>
      </c>
      <c r="F34" s="89">
        <f>+F35+F36+F37</f>
        <v>0</v>
      </c>
      <c r="G34" s="89">
        <f>+G35+G36+G37</f>
        <v>0</v>
      </c>
      <c r="H34" s="89">
        <f t="shared" si="0"/>
        <v>0</v>
      </c>
    </row>
    <row r="35" spans="1:8" s="10" customFormat="1" ht="30" customHeight="1">
      <c r="A35" s="11"/>
      <c r="B35" s="443" t="s">
        <v>21</v>
      </c>
      <c r="C35" s="442"/>
      <c r="D35" s="442"/>
      <c r="E35" s="12">
        <v>22</v>
      </c>
      <c r="F35" s="89"/>
      <c r="G35" s="89"/>
      <c r="H35" s="89">
        <f t="shared" si="0"/>
        <v>0</v>
      </c>
    </row>
    <row r="36" spans="1:8" s="10" customFormat="1" ht="30" customHeight="1">
      <c r="A36" s="11"/>
      <c r="B36" s="443" t="s">
        <v>22</v>
      </c>
      <c r="C36" s="442"/>
      <c r="D36" s="442"/>
      <c r="E36" s="12">
        <v>23</v>
      </c>
      <c r="F36" s="89"/>
      <c r="G36" s="89"/>
      <c r="H36" s="89">
        <f t="shared" si="0"/>
        <v>0</v>
      </c>
    </row>
    <row r="37" spans="1:8" s="10" customFormat="1" ht="30" customHeight="1">
      <c r="A37" s="11"/>
      <c r="B37" s="443" t="s">
        <v>23</v>
      </c>
      <c r="C37" s="442"/>
      <c r="D37" s="442"/>
      <c r="E37" s="12">
        <v>24</v>
      </c>
      <c r="F37" s="89"/>
      <c r="G37" s="89"/>
      <c r="H37" s="89">
        <f t="shared" si="0"/>
        <v>0</v>
      </c>
    </row>
    <row r="38" spans="1:8" s="10" customFormat="1" ht="30" customHeight="1">
      <c r="A38" s="11" t="s">
        <v>134</v>
      </c>
      <c r="B38" s="441" t="s">
        <v>24</v>
      </c>
      <c r="C38" s="442"/>
      <c r="D38" s="442"/>
      <c r="E38" s="12">
        <v>25</v>
      </c>
      <c r="F38" s="89">
        <f>+F39+F40+F41</f>
        <v>0</v>
      </c>
      <c r="G38" s="89">
        <f>+G39+G40+G41</f>
        <v>0</v>
      </c>
      <c r="H38" s="89">
        <f t="shared" si="0"/>
        <v>0</v>
      </c>
    </row>
    <row r="39" spans="1:8" s="10" customFormat="1" ht="30" customHeight="1">
      <c r="A39" s="11"/>
      <c r="B39" s="443" t="s">
        <v>21</v>
      </c>
      <c r="C39" s="442"/>
      <c r="D39" s="442"/>
      <c r="E39" s="12">
        <v>26</v>
      </c>
      <c r="F39" s="89"/>
      <c r="G39" s="89"/>
      <c r="H39" s="89">
        <f t="shared" si="0"/>
        <v>0</v>
      </c>
    </row>
    <row r="40" spans="1:8" s="10" customFormat="1" ht="30" customHeight="1">
      <c r="A40" s="11"/>
      <c r="B40" s="443" t="s">
        <v>25</v>
      </c>
      <c r="C40" s="442"/>
      <c r="D40" s="442"/>
      <c r="E40" s="12">
        <v>27</v>
      </c>
      <c r="F40" s="89"/>
      <c r="G40" s="89"/>
      <c r="H40" s="89">
        <f t="shared" si="0"/>
        <v>0</v>
      </c>
    </row>
    <row r="41" spans="1:8" s="10" customFormat="1" ht="30" customHeight="1">
      <c r="A41" s="11"/>
      <c r="B41" s="443" t="s">
        <v>94</v>
      </c>
      <c r="C41" s="442"/>
      <c r="D41" s="442"/>
      <c r="E41" s="12">
        <v>28</v>
      </c>
      <c r="F41" s="89"/>
      <c r="G41" s="89"/>
      <c r="H41" s="89">
        <f t="shared" si="0"/>
        <v>0</v>
      </c>
    </row>
    <row r="42" spans="1:8" s="10" customFormat="1" ht="30" customHeight="1">
      <c r="A42" s="8">
        <v>7</v>
      </c>
      <c r="B42" s="445" t="s">
        <v>135</v>
      </c>
      <c r="C42" s="445"/>
      <c r="D42" s="445"/>
      <c r="E42" s="12">
        <v>29</v>
      </c>
      <c r="F42" s="89">
        <f>+F43+F46</f>
        <v>0</v>
      </c>
      <c r="G42" s="89">
        <f>+G43+G46</f>
        <v>0</v>
      </c>
      <c r="H42" s="89">
        <f t="shared" si="0"/>
        <v>0</v>
      </c>
    </row>
    <row r="43" spans="1:8" s="10" customFormat="1" ht="30" customHeight="1">
      <c r="A43" s="11" t="s">
        <v>26</v>
      </c>
      <c r="B43" s="441" t="s">
        <v>27</v>
      </c>
      <c r="C43" s="441"/>
      <c r="D43" s="441"/>
      <c r="E43" s="12">
        <v>30</v>
      </c>
      <c r="F43" s="89">
        <f>+F44+F45</f>
        <v>0</v>
      </c>
      <c r="G43" s="89">
        <f>+G44+G45</f>
        <v>0</v>
      </c>
      <c r="H43" s="89">
        <f t="shared" si="0"/>
        <v>0</v>
      </c>
    </row>
    <row r="44" spans="1:8" s="10" customFormat="1" ht="30" customHeight="1">
      <c r="A44" s="11"/>
      <c r="B44" s="443" t="s">
        <v>10</v>
      </c>
      <c r="C44" s="442"/>
      <c r="D44" s="442"/>
      <c r="E44" s="12">
        <v>31</v>
      </c>
      <c r="F44" s="89"/>
      <c r="G44" s="89"/>
      <c r="H44" s="89">
        <f t="shared" si="0"/>
        <v>0</v>
      </c>
    </row>
    <row r="45" spans="1:8" s="10" customFormat="1" ht="30" customHeight="1">
      <c r="A45" s="11"/>
      <c r="B45" s="443" t="s">
        <v>28</v>
      </c>
      <c r="C45" s="442"/>
      <c r="D45" s="442"/>
      <c r="E45" s="12">
        <v>32</v>
      </c>
      <c r="F45" s="89"/>
      <c r="G45" s="89"/>
      <c r="H45" s="89">
        <f t="shared" si="0"/>
        <v>0</v>
      </c>
    </row>
    <row r="46" spans="1:8" s="10" customFormat="1" ht="30" customHeight="1">
      <c r="A46" s="11" t="s">
        <v>29</v>
      </c>
      <c r="B46" s="441" t="s">
        <v>30</v>
      </c>
      <c r="C46" s="442"/>
      <c r="D46" s="442"/>
      <c r="E46" s="12">
        <v>33</v>
      </c>
      <c r="F46" s="89">
        <f>+F47+F48</f>
        <v>0</v>
      </c>
      <c r="G46" s="89">
        <f>+G47+G48</f>
        <v>0</v>
      </c>
      <c r="H46" s="89">
        <f t="shared" si="0"/>
        <v>0</v>
      </c>
    </row>
    <row r="47" spans="1:8" s="10" customFormat="1" ht="30" customHeight="1">
      <c r="A47" s="11"/>
      <c r="B47" s="443" t="s">
        <v>10</v>
      </c>
      <c r="C47" s="442"/>
      <c r="D47" s="442"/>
      <c r="E47" s="12">
        <v>34</v>
      </c>
      <c r="F47" s="89"/>
      <c r="G47" s="89"/>
      <c r="H47" s="89">
        <f t="shared" si="0"/>
        <v>0</v>
      </c>
    </row>
    <row r="48" spans="1:8" s="10" customFormat="1" ht="30" customHeight="1">
      <c r="A48" s="11"/>
      <c r="B48" s="443" t="s">
        <v>28</v>
      </c>
      <c r="C48" s="442"/>
      <c r="D48" s="442"/>
      <c r="E48" s="12">
        <v>35</v>
      </c>
      <c r="F48" s="89"/>
      <c r="G48" s="89"/>
      <c r="H48" s="89">
        <f t="shared" si="0"/>
        <v>0</v>
      </c>
    </row>
    <row r="49" spans="1:8" s="10" customFormat="1" ht="30" customHeight="1">
      <c r="A49" s="8" t="s">
        <v>31</v>
      </c>
      <c r="B49" s="445" t="s">
        <v>32</v>
      </c>
      <c r="C49" s="442"/>
      <c r="D49" s="442"/>
      <c r="E49" s="9"/>
      <c r="F49" s="89"/>
      <c r="G49" s="89"/>
      <c r="H49" s="89">
        <f t="shared" si="0"/>
        <v>0</v>
      </c>
    </row>
    <row r="50" spans="1:8" s="10" customFormat="1" ht="30" customHeight="1">
      <c r="A50" s="8">
        <v>1</v>
      </c>
      <c r="B50" s="445" t="s">
        <v>33</v>
      </c>
      <c r="C50" s="445"/>
      <c r="D50" s="445"/>
      <c r="E50" s="12">
        <v>36</v>
      </c>
      <c r="F50" s="89"/>
      <c r="G50" s="89"/>
      <c r="H50" s="89">
        <f t="shared" si="0"/>
        <v>0</v>
      </c>
    </row>
    <row r="51" spans="1:8" s="10" customFormat="1" ht="30" customHeight="1">
      <c r="A51" s="8">
        <v>2</v>
      </c>
      <c r="B51" s="442" t="s">
        <v>138</v>
      </c>
      <c r="C51" s="442"/>
      <c r="D51" s="442"/>
      <c r="E51" s="12">
        <v>37</v>
      </c>
      <c r="F51" s="89"/>
      <c r="G51" s="89"/>
      <c r="H51" s="89">
        <f t="shared" si="0"/>
        <v>0</v>
      </c>
    </row>
    <row r="52" spans="1:8" s="10" customFormat="1" ht="30" customHeight="1">
      <c r="A52" s="8">
        <v>3</v>
      </c>
      <c r="B52" s="445" t="s">
        <v>34</v>
      </c>
      <c r="C52" s="445"/>
      <c r="D52" s="445"/>
      <c r="E52" s="12">
        <v>38</v>
      </c>
      <c r="F52" s="89">
        <f>+F53+F54</f>
        <v>0</v>
      </c>
      <c r="G52" s="89">
        <f>+G53+G54</f>
        <v>0</v>
      </c>
      <c r="H52" s="89">
        <f t="shared" si="0"/>
        <v>0</v>
      </c>
    </row>
    <row r="53" spans="1:8" s="10" customFormat="1" ht="30" customHeight="1">
      <c r="A53" s="11"/>
      <c r="B53" s="443" t="s">
        <v>35</v>
      </c>
      <c r="C53" s="442"/>
      <c r="D53" s="442"/>
      <c r="E53" s="12">
        <v>39</v>
      </c>
      <c r="F53" s="89"/>
      <c r="G53" s="89"/>
      <c r="H53" s="89">
        <f t="shared" si="0"/>
        <v>0</v>
      </c>
    </row>
    <row r="54" spans="1:8" s="10" customFormat="1" ht="30" customHeight="1">
      <c r="A54" s="11"/>
      <c r="B54" s="443" t="s">
        <v>36</v>
      </c>
      <c r="C54" s="442"/>
      <c r="D54" s="442"/>
      <c r="E54" s="12">
        <v>40</v>
      </c>
      <c r="F54" s="89"/>
      <c r="G54" s="89"/>
      <c r="H54" s="89">
        <f t="shared" si="0"/>
        <v>0</v>
      </c>
    </row>
    <row r="55" spans="1:8" s="10" customFormat="1" ht="30" customHeight="1">
      <c r="A55" s="8">
        <v>4</v>
      </c>
      <c r="B55" s="445" t="s">
        <v>37</v>
      </c>
      <c r="C55" s="445"/>
      <c r="D55" s="445"/>
      <c r="E55" s="12">
        <v>41</v>
      </c>
      <c r="F55" s="89">
        <f>+F50+F52</f>
        <v>0</v>
      </c>
      <c r="G55" s="89">
        <f>+G50+G52</f>
        <v>0</v>
      </c>
      <c r="H55" s="89">
        <f t="shared" si="0"/>
        <v>0</v>
      </c>
    </row>
    <row r="56" spans="1:8" s="10" customFormat="1" ht="30" customHeight="1">
      <c r="A56" s="8">
        <v>5</v>
      </c>
      <c r="B56" s="445" t="s">
        <v>38</v>
      </c>
      <c r="C56" s="445"/>
      <c r="D56" s="445"/>
      <c r="E56" s="12">
        <v>42</v>
      </c>
      <c r="F56" s="89"/>
      <c r="G56" s="89"/>
      <c r="H56" s="89">
        <f t="shared" si="0"/>
        <v>0</v>
      </c>
    </row>
    <row r="57" spans="1:8" s="10" customFormat="1" ht="30" customHeight="1">
      <c r="A57" s="8">
        <v>6</v>
      </c>
      <c r="B57" s="445" t="s">
        <v>39</v>
      </c>
      <c r="C57" s="445"/>
      <c r="D57" s="445"/>
      <c r="E57" s="12">
        <v>43</v>
      </c>
      <c r="F57" s="89">
        <f>+F55-F56</f>
        <v>0</v>
      </c>
      <c r="G57" s="89">
        <f>+G55-G56</f>
        <v>0</v>
      </c>
      <c r="H57" s="89">
        <f t="shared" si="0"/>
        <v>0</v>
      </c>
    </row>
    <row r="58" spans="1:8" s="10" customFormat="1" ht="30" customHeight="1">
      <c r="A58" s="8" t="s">
        <v>40</v>
      </c>
      <c r="B58" s="444" t="s">
        <v>41</v>
      </c>
      <c r="C58" s="444"/>
      <c r="D58" s="444"/>
      <c r="E58" s="11"/>
      <c r="F58" s="89"/>
      <c r="G58" s="89"/>
      <c r="H58" s="89">
        <f t="shared" si="0"/>
        <v>0</v>
      </c>
    </row>
    <row r="59" spans="1:8" s="10" customFormat="1" ht="30" customHeight="1">
      <c r="A59" s="8">
        <v>1</v>
      </c>
      <c r="B59" s="448" t="s">
        <v>42</v>
      </c>
      <c r="C59" s="449"/>
      <c r="D59" s="450"/>
      <c r="E59" s="11">
        <v>44</v>
      </c>
      <c r="F59" s="89">
        <f>+F60+F61</f>
        <v>0</v>
      </c>
      <c r="G59" s="89">
        <f>+G60+G61</f>
        <v>0</v>
      </c>
      <c r="H59" s="89">
        <f t="shared" si="0"/>
        <v>0</v>
      </c>
    </row>
    <row r="60" spans="1:8" s="10" customFormat="1" ht="30" customHeight="1">
      <c r="A60" s="11"/>
      <c r="B60" s="443" t="s">
        <v>43</v>
      </c>
      <c r="C60" s="442"/>
      <c r="D60" s="442"/>
      <c r="E60" s="11">
        <v>45</v>
      </c>
      <c r="F60" s="89"/>
      <c r="G60" s="89"/>
      <c r="H60" s="89">
        <f t="shared" si="0"/>
        <v>0</v>
      </c>
    </row>
    <row r="61" spans="1:8" s="10" customFormat="1" ht="30" customHeight="1">
      <c r="A61" s="11"/>
      <c r="B61" s="443" t="s">
        <v>44</v>
      </c>
      <c r="C61" s="442"/>
      <c r="D61" s="442"/>
      <c r="E61" s="11">
        <v>46</v>
      </c>
      <c r="F61" s="89"/>
      <c r="G61" s="89"/>
      <c r="H61" s="89">
        <f t="shared" si="0"/>
        <v>0</v>
      </c>
    </row>
    <row r="62" spans="1:8" s="10" customFormat="1" ht="30" customHeight="1">
      <c r="A62" s="8">
        <v>2</v>
      </c>
      <c r="B62" s="445" t="s">
        <v>45</v>
      </c>
      <c r="C62" s="442"/>
      <c r="D62" s="442"/>
      <c r="E62" s="11">
        <v>47</v>
      </c>
      <c r="F62" s="89"/>
      <c r="G62" s="89"/>
      <c r="H62" s="89">
        <f t="shared" si="0"/>
        <v>0</v>
      </c>
    </row>
    <row r="63" spans="1:8" s="10" customFormat="1" ht="30" customHeight="1">
      <c r="A63" s="8">
        <v>3</v>
      </c>
      <c r="B63" s="445" t="s">
        <v>46</v>
      </c>
      <c r="C63" s="445"/>
      <c r="D63" s="445"/>
      <c r="E63" s="11">
        <v>48</v>
      </c>
      <c r="F63" s="89">
        <f>+F59+F62</f>
        <v>0</v>
      </c>
      <c r="G63" s="89">
        <f>+G59+G62</f>
        <v>0</v>
      </c>
      <c r="H63" s="89">
        <f t="shared" si="0"/>
        <v>0</v>
      </c>
    </row>
    <row r="64" spans="1:8" s="10" customFormat="1" ht="30" customHeight="1">
      <c r="A64" s="8">
        <v>4</v>
      </c>
      <c r="B64" s="445" t="s">
        <v>47</v>
      </c>
      <c r="C64" s="442"/>
      <c r="D64" s="442"/>
      <c r="E64" s="11">
        <v>49</v>
      </c>
      <c r="F64" s="89">
        <f>+F65+F66</f>
        <v>0</v>
      </c>
      <c r="G64" s="89">
        <f>+G65+G66</f>
        <v>0</v>
      </c>
      <c r="H64" s="89">
        <f t="shared" si="0"/>
        <v>0</v>
      </c>
    </row>
    <row r="65" spans="1:8" s="10" customFormat="1" ht="30" customHeight="1">
      <c r="A65" s="11"/>
      <c r="B65" s="443" t="s">
        <v>48</v>
      </c>
      <c r="C65" s="442"/>
      <c r="D65" s="442"/>
      <c r="E65" s="11">
        <v>50</v>
      </c>
      <c r="F65" s="89"/>
      <c r="G65" s="89"/>
      <c r="H65" s="89">
        <f t="shared" si="0"/>
        <v>0</v>
      </c>
    </row>
    <row r="66" spans="1:8" s="10" customFormat="1" ht="30" customHeight="1">
      <c r="A66" s="11"/>
      <c r="B66" s="443" t="s">
        <v>49</v>
      </c>
      <c r="C66" s="442"/>
      <c r="D66" s="442"/>
      <c r="E66" s="11">
        <v>51</v>
      </c>
      <c r="F66" s="89"/>
      <c r="G66" s="89"/>
      <c r="H66" s="89">
        <f t="shared" si="0"/>
        <v>0</v>
      </c>
    </row>
    <row r="67" spans="1:8" s="10" customFormat="1" ht="30" customHeight="1">
      <c r="A67" s="8">
        <v>5</v>
      </c>
      <c r="B67" s="445" t="s">
        <v>50</v>
      </c>
      <c r="C67" s="445"/>
      <c r="D67" s="445"/>
      <c r="E67" s="11">
        <v>52</v>
      </c>
      <c r="F67" s="89"/>
      <c r="G67" s="89"/>
      <c r="H67" s="89">
        <f t="shared" si="0"/>
        <v>0</v>
      </c>
    </row>
    <row r="68" spans="1:8" s="10" customFormat="1" ht="30" customHeight="1">
      <c r="A68" s="15">
        <v>6</v>
      </c>
      <c r="B68" s="445" t="s">
        <v>51</v>
      </c>
      <c r="C68" s="445"/>
      <c r="D68" s="445"/>
      <c r="E68" s="11">
        <v>53</v>
      </c>
      <c r="F68" s="89">
        <f>+F69+F70+F71</f>
        <v>0</v>
      </c>
      <c r="G68" s="89">
        <f>+G69+G70+G71</f>
        <v>0</v>
      </c>
      <c r="H68" s="89">
        <f t="shared" si="0"/>
        <v>0</v>
      </c>
    </row>
    <row r="69" spans="1:8" s="10" customFormat="1" ht="30" customHeight="1">
      <c r="A69" s="11"/>
      <c r="B69" s="443" t="s">
        <v>21</v>
      </c>
      <c r="C69" s="442"/>
      <c r="D69" s="442"/>
      <c r="E69" s="11">
        <v>54</v>
      </c>
      <c r="F69" s="89"/>
      <c r="G69" s="89"/>
      <c r="H69" s="89">
        <f t="shared" si="0"/>
        <v>0</v>
      </c>
    </row>
    <row r="70" spans="1:8" s="10" customFormat="1" ht="30" customHeight="1">
      <c r="A70" s="11"/>
      <c r="B70" s="443" t="s">
        <v>52</v>
      </c>
      <c r="C70" s="442"/>
      <c r="D70" s="442"/>
      <c r="E70" s="11">
        <v>55</v>
      </c>
      <c r="F70" s="89">
        <f>+F60+F64-F67-F69-F73</f>
        <v>0</v>
      </c>
      <c r="G70" s="89">
        <f>+G60+G64-G67-G69-G73</f>
        <v>0</v>
      </c>
      <c r="H70" s="89">
        <f t="shared" si="0"/>
        <v>0</v>
      </c>
    </row>
    <row r="71" spans="1:8" s="10" customFormat="1" ht="30" customHeight="1">
      <c r="A71" s="11"/>
      <c r="B71" s="443" t="s">
        <v>53</v>
      </c>
      <c r="C71" s="442"/>
      <c r="D71" s="442"/>
      <c r="E71" s="11">
        <v>56</v>
      </c>
      <c r="F71" s="89">
        <f>+F61+F62-F64-F74</f>
        <v>0</v>
      </c>
      <c r="G71" s="89">
        <f>+G61+G62-G64-G74</f>
        <v>0</v>
      </c>
      <c r="H71" s="89">
        <f t="shared" si="0"/>
        <v>0</v>
      </c>
    </row>
    <row r="72" spans="1:8" s="10" customFormat="1" ht="30" customHeight="1">
      <c r="A72" s="8">
        <v>7</v>
      </c>
      <c r="B72" s="445" t="s">
        <v>54</v>
      </c>
      <c r="C72" s="445"/>
      <c r="D72" s="445"/>
      <c r="E72" s="11">
        <v>57</v>
      </c>
      <c r="F72" s="89">
        <f>+F73+F74</f>
        <v>0</v>
      </c>
      <c r="G72" s="89">
        <f>+G73+G74</f>
        <v>0</v>
      </c>
      <c r="H72" s="89">
        <f t="shared" si="0"/>
        <v>0</v>
      </c>
    </row>
    <row r="73" spans="1:8" s="10" customFormat="1" ht="30" customHeight="1">
      <c r="A73" s="11"/>
      <c r="B73" s="443" t="s">
        <v>43</v>
      </c>
      <c r="C73" s="442"/>
      <c r="D73" s="442"/>
      <c r="E73" s="11">
        <v>58</v>
      </c>
      <c r="F73" s="89"/>
      <c r="G73" s="89"/>
      <c r="H73" s="89">
        <f t="shared" si="0"/>
        <v>0</v>
      </c>
    </row>
    <row r="74" spans="1:8" s="10" customFormat="1" ht="30" customHeight="1">
      <c r="A74" s="11"/>
      <c r="B74" s="443" t="s">
        <v>44</v>
      </c>
      <c r="C74" s="442"/>
      <c r="D74" s="442"/>
      <c r="E74" s="11">
        <v>59</v>
      </c>
      <c r="F74" s="89"/>
      <c r="G74" s="89"/>
      <c r="H74" s="89">
        <f t="shared" si="0"/>
        <v>0</v>
      </c>
    </row>
    <row r="75" spans="1:8" s="10" customFormat="1" ht="30" customHeight="1">
      <c r="A75" s="8">
        <v>8</v>
      </c>
      <c r="B75" s="445" t="s">
        <v>55</v>
      </c>
      <c r="C75" s="445"/>
      <c r="D75" s="445"/>
      <c r="E75" s="11">
        <v>60</v>
      </c>
      <c r="F75" s="89"/>
      <c r="G75" s="89"/>
      <c r="H75" s="89">
        <f t="shared" si="0"/>
        <v>0</v>
      </c>
    </row>
    <row r="76" spans="1:8" s="10" customFormat="1" ht="30" customHeight="1">
      <c r="A76" s="8" t="s">
        <v>4</v>
      </c>
      <c r="B76" s="445" t="s">
        <v>56</v>
      </c>
      <c r="C76" s="445"/>
      <c r="D76" s="445"/>
      <c r="E76" s="11"/>
      <c r="F76" s="89"/>
      <c r="G76" s="89"/>
      <c r="H76" s="89">
        <f t="shared" si="0"/>
        <v>0</v>
      </c>
    </row>
    <row r="77" spans="1:8" s="10" customFormat="1" ht="30" customHeight="1">
      <c r="A77" s="8">
        <v>1</v>
      </c>
      <c r="B77" s="445" t="s">
        <v>57</v>
      </c>
      <c r="C77" s="445"/>
      <c r="D77" s="445"/>
      <c r="E77" s="11">
        <v>61</v>
      </c>
      <c r="F77" s="89">
        <f>+F78+F79</f>
        <v>0</v>
      </c>
      <c r="G77" s="89">
        <f>+G78+G79</f>
        <v>0</v>
      </c>
      <c r="H77" s="89">
        <f t="shared" si="0"/>
        <v>0</v>
      </c>
    </row>
    <row r="78" spans="1:8" s="10" customFormat="1" ht="30" customHeight="1">
      <c r="A78" s="14"/>
      <c r="B78" s="443" t="s">
        <v>58</v>
      </c>
      <c r="C78" s="442"/>
      <c r="D78" s="442"/>
      <c r="E78" s="11">
        <v>62</v>
      </c>
      <c r="F78" s="89"/>
      <c r="G78" s="89"/>
      <c r="H78" s="89">
        <f t="shared" si="0"/>
        <v>0</v>
      </c>
    </row>
    <row r="79" spans="1:8" s="10" customFormat="1" ht="30" customHeight="1">
      <c r="A79" s="14"/>
      <c r="B79" s="443" t="s">
        <v>59</v>
      </c>
      <c r="C79" s="442"/>
      <c r="D79" s="442"/>
      <c r="E79" s="11">
        <v>63</v>
      </c>
      <c r="F79" s="89"/>
      <c r="G79" s="89"/>
      <c r="H79" s="89">
        <f t="shared" ref="H79:H113" si="1">+G79-F79</f>
        <v>0</v>
      </c>
    </row>
    <row r="80" spans="1:8" s="10" customFormat="1" ht="30" customHeight="1">
      <c r="A80" s="15">
        <v>2</v>
      </c>
      <c r="B80" s="451" t="s">
        <v>60</v>
      </c>
      <c r="C80" s="442"/>
      <c r="D80" s="442"/>
      <c r="E80" s="11">
        <v>64</v>
      </c>
      <c r="F80" s="89">
        <f>+F81+F82</f>
        <v>0</v>
      </c>
      <c r="G80" s="89">
        <f>+G81+G82</f>
        <v>0</v>
      </c>
      <c r="H80" s="89">
        <f t="shared" si="1"/>
        <v>0</v>
      </c>
    </row>
    <row r="81" spans="1:12" s="10" customFormat="1" ht="30" customHeight="1">
      <c r="A81" s="14"/>
      <c r="B81" s="443" t="s">
        <v>58</v>
      </c>
      <c r="C81" s="442"/>
      <c r="D81" s="442"/>
      <c r="E81" s="11">
        <v>65</v>
      </c>
      <c r="F81" s="89"/>
      <c r="G81" s="89"/>
      <c r="H81" s="89">
        <f t="shared" si="1"/>
        <v>0</v>
      </c>
    </row>
    <row r="82" spans="1:12" s="10" customFormat="1" ht="30" customHeight="1">
      <c r="A82" s="14"/>
      <c r="B82" s="443" t="s">
        <v>59</v>
      </c>
      <c r="C82" s="442"/>
      <c r="D82" s="442"/>
      <c r="E82" s="11">
        <v>66</v>
      </c>
      <c r="F82" s="89"/>
      <c r="G82" s="89"/>
      <c r="H82" s="89">
        <f t="shared" si="1"/>
        <v>0</v>
      </c>
    </row>
    <row r="83" spans="1:12" s="10" customFormat="1" ht="30" customHeight="1">
      <c r="A83" s="8">
        <v>3</v>
      </c>
      <c r="B83" s="445" t="s">
        <v>61</v>
      </c>
      <c r="C83" s="445"/>
      <c r="D83" s="445"/>
      <c r="E83" s="11">
        <v>67</v>
      </c>
      <c r="F83" s="89">
        <f>+F84+F85</f>
        <v>0</v>
      </c>
      <c r="G83" s="89">
        <f>+G84+G85</f>
        <v>0</v>
      </c>
      <c r="H83" s="89">
        <f t="shared" si="1"/>
        <v>0</v>
      </c>
    </row>
    <row r="84" spans="1:12" s="10" customFormat="1" ht="30" customHeight="1">
      <c r="A84" s="11"/>
      <c r="B84" s="443" t="s">
        <v>58</v>
      </c>
      <c r="C84" s="442"/>
      <c r="D84" s="442"/>
      <c r="E84" s="11">
        <v>68</v>
      </c>
      <c r="F84" s="89"/>
      <c r="G84" s="89"/>
      <c r="H84" s="89">
        <f t="shared" si="1"/>
        <v>0</v>
      </c>
    </row>
    <row r="85" spans="1:12" s="10" customFormat="1" ht="30" customHeight="1">
      <c r="A85" s="11"/>
      <c r="B85" s="443" t="s">
        <v>59</v>
      </c>
      <c r="C85" s="442"/>
      <c r="D85" s="442"/>
      <c r="E85" s="11">
        <v>69</v>
      </c>
      <c r="F85" s="89"/>
      <c r="G85" s="89"/>
      <c r="H85" s="89">
        <f t="shared" si="1"/>
        <v>0</v>
      </c>
    </row>
    <row r="86" spans="1:12" s="10" customFormat="1" ht="30" customHeight="1">
      <c r="A86" s="8">
        <v>4</v>
      </c>
      <c r="B86" s="445" t="s">
        <v>62</v>
      </c>
      <c r="C86" s="445"/>
      <c r="D86" s="445"/>
      <c r="E86" s="11">
        <v>70</v>
      </c>
      <c r="F86" s="89">
        <f>+F87+F88</f>
        <v>0</v>
      </c>
      <c r="G86" s="89">
        <f>+G87+G88</f>
        <v>0</v>
      </c>
      <c r="H86" s="89">
        <f t="shared" si="1"/>
        <v>0</v>
      </c>
    </row>
    <row r="87" spans="1:12" s="10" customFormat="1" ht="30" customHeight="1">
      <c r="A87" s="11"/>
      <c r="B87" s="443" t="s">
        <v>63</v>
      </c>
      <c r="C87" s="442"/>
      <c r="D87" s="442"/>
      <c r="E87" s="11">
        <v>71</v>
      </c>
      <c r="F87" s="89"/>
      <c r="G87" s="89"/>
      <c r="H87" s="89">
        <f t="shared" si="1"/>
        <v>0</v>
      </c>
    </row>
    <row r="88" spans="1:12" s="10" customFormat="1" ht="30" customHeight="1">
      <c r="A88" s="11"/>
      <c r="B88" s="443" t="s">
        <v>64</v>
      </c>
      <c r="C88" s="442"/>
      <c r="D88" s="442"/>
      <c r="E88" s="11">
        <v>72</v>
      </c>
      <c r="F88" s="89"/>
      <c r="G88" s="89"/>
      <c r="H88" s="89">
        <f t="shared" si="1"/>
        <v>0</v>
      </c>
    </row>
    <row r="89" spans="1:12" s="10" customFormat="1" ht="30" customHeight="1">
      <c r="A89" s="8">
        <v>5</v>
      </c>
      <c r="B89" s="445" t="s">
        <v>65</v>
      </c>
      <c r="C89" s="445"/>
      <c r="D89" s="445"/>
      <c r="E89" s="11">
        <v>73</v>
      </c>
      <c r="F89" s="89">
        <f>+F90+F91</f>
        <v>0</v>
      </c>
      <c r="G89" s="89">
        <f>+G90+G91</f>
        <v>0</v>
      </c>
      <c r="H89" s="89">
        <f t="shared" si="1"/>
        <v>0</v>
      </c>
    </row>
    <row r="90" spans="1:12" s="10" customFormat="1" ht="30" customHeight="1">
      <c r="A90" s="11"/>
      <c r="B90" s="443" t="s">
        <v>58</v>
      </c>
      <c r="C90" s="442"/>
      <c r="D90" s="442"/>
      <c r="E90" s="11">
        <v>74</v>
      </c>
      <c r="F90" s="89"/>
      <c r="G90" s="89"/>
      <c r="H90" s="89">
        <f t="shared" si="1"/>
        <v>0</v>
      </c>
    </row>
    <row r="91" spans="1:12" s="10" customFormat="1" ht="30" customHeight="1">
      <c r="A91" s="11"/>
      <c r="B91" s="443" t="s">
        <v>59</v>
      </c>
      <c r="C91" s="442"/>
      <c r="D91" s="442"/>
      <c r="E91" s="11">
        <v>75</v>
      </c>
      <c r="F91" s="89"/>
      <c r="G91" s="89"/>
      <c r="H91" s="89">
        <f t="shared" si="1"/>
        <v>0</v>
      </c>
    </row>
    <row r="92" spans="1:12" s="10" customFormat="1" ht="30" customHeight="1">
      <c r="A92" s="8">
        <v>6</v>
      </c>
      <c r="B92" s="445" t="s">
        <v>66</v>
      </c>
      <c r="C92" s="445"/>
      <c r="D92" s="445"/>
      <c r="E92" s="11">
        <v>76</v>
      </c>
      <c r="F92" s="89">
        <f>+F93+F94</f>
        <v>0</v>
      </c>
      <c r="G92" s="89">
        <f>+G93+G94</f>
        <v>0</v>
      </c>
      <c r="H92" s="89">
        <f t="shared" si="1"/>
        <v>0</v>
      </c>
    </row>
    <row r="93" spans="1:12" s="10" customFormat="1" ht="30" customHeight="1">
      <c r="A93" s="11"/>
      <c r="B93" s="443" t="s">
        <v>67</v>
      </c>
      <c r="C93" s="442"/>
      <c r="D93" s="442"/>
      <c r="E93" s="11">
        <v>77</v>
      </c>
      <c r="F93" s="89">
        <f>+F87-F90</f>
        <v>0</v>
      </c>
      <c r="G93" s="89">
        <f>+G87-G90</f>
        <v>0</v>
      </c>
      <c r="H93" s="89">
        <f t="shared" si="1"/>
        <v>0</v>
      </c>
    </row>
    <row r="94" spans="1:12" s="10" customFormat="1" ht="30" customHeight="1">
      <c r="A94" s="16"/>
      <c r="B94" s="443" t="s">
        <v>68</v>
      </c>
      <c r="C94" s="442"/>
      <c r="D94" s="442"/>
      <c r="E94" s="11">
        <v>78</v>
      </c>
      <c r="F94" s="89">
        <f>+F88-F91</f>
        <v>0</v>
      </c>
      <c r="G94" s="89">
        <f>+G88-G91</f>
        <v>0</v>
      </c>
      <c r="H94" s="89">
        <f t="shared" si="1"/>
        <v>0</v>
      </c>
    </row>
    <row r="95" spans="1:12" s="10" customFormat="1" ht="30" customHeight="1">
      <c r="A95" s="8" t="s">
        <v>5</v>
      </c>
      <c r="B95" s="445" t="s">
        <v>69</v>
      </c>
      <c r="C95" s="442"/>
      <c r="D95" s="442"/>
      <c r="E95" s="11"/>
      <c r="F95" s="89"/>
      <c r="G95" s="89"/>
      <c r="H95" s="89">
        <f t="shared" si="1"/>
        <v>0</v>
      </c>
    </row>
    <row r="96" spans="1:12" s="17" customFormat="1" ht="30" customHeight="1">
      <c r="A96" s="8">
        <v>1</v>
      </c>
      <c r="B96" s="445" t="s">
        <v>70</v>
      </c>
      <c r="C96" s="445"/>
      <c r="D96" s="445"/>
      <c r="E96" s="11">
        <v>79</v>
      </c>
      <c r="F96" s="91">
        <f>+F97+F98</f>
        <v>0</v>
      </c>
      <c r="G96" s="91">
        <f>+G97+G98</f>
        <v>0</v>
      </c>
      <c r="H96" s="89">
        <f t="shared" si="1"/>
        <v>0</v>
      </c>
      <c r="I96" s="10"/>
      <c r="J96" s="10"/>
      <c r="K96" s="10"/>
      <c r="L96" s="10"/>
    </row>
    <row r="97" spans="1:8" s="10" customFormat="1" ht="30" customHeight="1">
      <c r="A97" s="11"/>
      <c r="B97" s="443" t="s">
        <v>58</v>
      </c>
      <c r="C97" s="442"/>
      <c r="D97" s="442"/>
      <c r="E97" s="11">
        <v>80</v>
      </c>
      <c r="F97" s="89"/>
      <c r="G97" s="89"/>
      <c r="H97" s="89">
        <f t="shared" si="1"/>
        <v>0</v>
      </c>
    </row>
    <row r="98" spans="1:8" s="10" customFormat="1" ht="30" customHeight="1">
      <c r="A98" s="11"/>
      <c r="B98" s="443" t="s">
        <v>59</v>
      </c>
      <c r="C98" s="442"/>
      <c r="D98" s="442"/>
      <c r="E98" s="11">
        <v>81</v>
      </c>
      <c r="F98" s="89"/>
      <c r="G98" s="89"/>
      <c r="H98" s="89">
        <f t="shared" si="1"/>
        <v>0</v>
      </c>
    </row>
    <row r="99" spans="1:8" s="10" customFormat="1" ht="30" customHeight="1">
      <c r="A99" s="8">
        <v>2</v>
      </c>
      <c r="B99" s="445" t="s">
        <v>71</v>
      </c>
      <c r="C99" s="445"/>
      <c r="D99" s="445"/>
      <c r="E99" s="11">
        <v>82</v>
      </c>
      <c r="F99" s="89">
        <f>+F100+F101</f>
        <v>0</v>
      </c>
      <c r="G99" s="89">
        <f>+G100+G101</f>
        <v>0</v>
      </c>
      <c r="H99" s="89">
        <f t="shared" si="1"/>
        <v>0</v>
      </c>
    </row>
    <row r="100" spans="1:8" s="10" customFormat="1" ht="30" customHeight="1">
      <c r="A100" s="11"/>
      <c r="B100" s="443" t="s">
        <v>58</v>
      </c>
      <c r="C100" s="442"/>
      <c r="D100" s="442"/>
      <c r="E100" s="11">
        <v>83</v>
      </c>
      <c r="F100" s="89"/>
      <c r="G100" s="89"/>
      <c r="H100" s="89">
        <f t="shared" si="1"/>
        <v>0</v>
      </c>
    </row>
    <row r="101" spans="1:8" s="10" customFormat="1" ht="30" customHeight="1">
      <c r="A101" s="11"/>
      <c r="B101" s="443" t="s">
        <v>59</v>
      </c>
      <c r="C101" s="442"/>
      <c r="D101" s="442"/>
      <c r="E101" s="11">
        <v>84</v>
      </c>
      <c r="F101" s="89"/>
      <c r="G101" s="89"/>
      <c r="H101" s="89">
        <f t="shared" si="1"/>
        <v>0</v>
      </c>
    </row>
    <row r="102" spans="1:8" s="10" customFormat="1" ht="30" customHeight="1">
      <c r="A102" s="8">
        <v>3</v>
      </c>
      <c r="B102" s="445" t="s">
        <v>72</v>
      </c>
      <c r="C102" s="445"/>
      <c r="D102" s="445"/>
      <c r="E102" s="11">
        <v>85</v>
      </c>
      <c r="F102" s="89">
        <f>+F103+F104</f>
        <v>0</v>
      </c>
      <c r="G102" s="89">
        <f>+G103+G104</f>
        <v>0</v>
      </c>
      <c r="H102" s="89">
        <f t="shared" si="1"/>
        <v>0</v>
      </c>
    </row>
    <row r="103" spans="1:8" s="10" customFormat="1" ht="30" customHeight="1">
      <c r="A103" s="11"/>
      <c r="B103" s="443" t="s">
        <v>58</v>
      </c>
      <c r="C103" s="442"/>
      <c r="D103" s="442"/>
      <c r="E103" s="11">
        <v>86</v>
      </c>
      <c r="F103" s="89"/>
      <c r="G103" s="89"/>
      <c r="H103" s="89">
        <f t="shared" si="1"/>
        <v>0</v>
      </c>
    </row>
    <row r="104" spans="1:8" s="10" customFormat="1" ht="30" customHeight="1">
      <c r="A104" s="11"/>
      <c r="B104" s="443" t="s">
        <v>59</v>
      </c>
      <c r="C104" s="442"/>
      <c r="D104" s="442"/>
      <c r="E104" s="11">
        <v>87</v>
      </c>
      <c r="F104" s="89"/>
      <c r="G104" s="89"/>
      <c r="H104" s="89">
        <f t="shared" si="1"/>
        <v>0</v>
      </c>
    </row>
    <row r="105" spans="1:8" s="10" customFormat="1" ht="30" customHeight="1">
      <c r="A105" s="8">
        <v>4</v>
      </c>
      <c r="B105" s="445" t="s">
        <v>73</v>
      </c>
      <c r="C105" s="445"/>
      <c r="D105" s="445"/>
      <c r="E105" s="11">
        <v>88</v>
      </c>
      <c r="F105" s="89">
        <f>+F106+F107</f>
        <v>0</v>
      </c>
      <c r="G105" s="89">
        <f>+G106+G107</f>
        <v>0</v>
      </c>
      <c r="H105" s="89">
        <f t="shared" si="1"/>
        <v>0</v>
      </c>
    </row>
    <row r="106" spans="1:8" s="10" customFormat="1" ht="30" customHeight="1">
      <c r="A106" s="11"/>
      <c r="B106" s="443" t="s">
        <v>74</v>
      </c>
      <c r="C106" s="442"/>
      <c r="D106" s="442"/>
      <c r="E106" s="11">
        <v>89</v>
      </c>
      <c r="F106" s="89">
        <f>+F97+F103</f>
        <v>0</v>
      </c>
      <c r="G106" s="89">
        <f>+G97+G103</f>
        <v>0</v>
      </c>
      <c r="H106" s="89">
        <f t="shared" si="1"/>
        <v>0</v>
      </c>
    </row>
    <row r="107" spans="1:8" s="10" customFormat="1" ht="30" customHeight="1">
      <c r="A107" s="11"/>
      <c r="B107" s="443" t="s">
        <v>75</v>
      </c>
      <c r="C107" s="442"/>
      <c r="D107" s="442"/>
      <c r="E107" s="11">
        <v>90</v>
      </c>
      <c r="F107" s="89">
        <f>+F98+F104</f>
        <v>0</v>
      </c>
      <c r="G107" s="89">
        <f>+G98+G104</f>
        <v>0</v>
      </c>
      <c r="H107" s="89">
        <f t="shared" si="1"/>
        <v>0</v>
      </c>
    </row>
    <row r="108" spans="1:8" s="10" customFormat="1" ht="30" customHeight="1">
      <c r="A108" s="8">
        <v>5</v>
      </c>
      <c r="B108" s="445" t="s">
        <v>76</v>
      </c>
      <c r="C108" s="445"/>
      <c r="D108" s="445"/>
      <c r="E108" s="11">
        <v>91</v>
      </c>
      <c r="F108" s="89">
        <f>+F109+F110</f>
        <v>0</v>
      </c>
      <c r="G108" s="89">
        <f>+G109+G110</f>
        <v>0</v>
      </c>
      <c r="H108" s="89">
        <f t="shared" si="1"/>
        <v>0</v>
      </c>
    </row>
    <row r="109" spans="1:8" s="10" customFormat="1" ht="30" customHeight="1">
      <c r="A109" s="11"/>
      <c r="B109" s="443" t="s">
        <v>58</v>
      </c>
      <c r="C109" s="442"/>
      <c r="D109" s="442"/>
      <c r="E109" s="11">
        <v>92</v>
      </c>
      <c r="F109" s="89"/>
      <c r="G109" s="89"/>
      <c r="H109" s="89">
        <f t="shared" si="1"/>
        <v>0</v>
      </c>
    </row>
    <row r="110" spans="1:8" s="10" customFormat="1" ht="30" customHeight="1">
      <c r="A110" s="11"/>
      <c r="B110" s="443" t="s">
        <v>59</v>
      </c>
      <c r="C110" s="442"/>
      <c r="D110" s="442"/>
      <c r="E110" s="11">
        <v>93</v>
      </c>
      <c r="F110" s="89"/>
      <c r="G110" s="89"/>
      <c r="H110" s="89">
        <f t="shared" si="1"/>
        <v>0</v>
      </c>
    </row>
    <row r="111" spans="1:8" s="10" customFormat="1" ht="30" customHeight="1">
      <c r="A111" s="8">
        <v>6</v>
      </c>
      <c r="B111" s="445" t="s">
        <v>77</v>
      </c>
      <c r="C111" s="445"/>
      <c r="D111" s="445"/>
      <c r="E111" s="11">
        <v>94</v>
      </c>
      <c r="F111" s="89">
        <f>+F112+F113</f>
        <v>0</v>
      </c>
      <c r="G111" s="89">
        <f>+G112+G113</f>
        <v>0</v>
      </c>
      <c r="H111" s="89">
        <f t="shared" si="1"/>
        <v>0</v>
      </c>
    </row>
    <row r="112" spans="1:8" s="10" customFormat="1" ht="30" customHeight="1">
      <c r="A112" s="11"/>
      <c r="B112" s="443" t="s">
        <v>78</v>
      </c>
      <c r="C112" s="442"/>
      <c r="D112" s="442"/>
      <c r="E112" s="11">
        <v>95</v>
      </c>
      <c r="F112" s="89">
        <f>+F106-F109</f>
        <v>0</v>
      </c>
      <c r="G112" s="89">
        <f>+G106-G109</f>
        <v>0</v>
      </c>
      <c r="H112" s="89">
        <f t="shared" si="1"/>
        <v>0</v>
      </c>
    </row>
    <row r="113" spans="1:8" s="10" customFormat="1" ht="30" customHeight="1">
      <c r="A113" s="11"/>
      <c r="B113" s="443" t="s">
        <v>79</v>
      </c>
      <c r="C113" s="442"/>
      <c r="D113" s="442"/>
      <c r="E113" s="11">
        <v>96</v>
      </c>
      <c r="F113" s="89">
        <f>+F107-F110</f>
        <v>0</v>
      </c>
      <c r="G113" s="89">
        <f>+G107-G110</f>
        <v>0</v>
      </c>
      <c r="H113" s="89">
        <f t="shared" si="1"/>
        <v>0</v>
      </c>
    </row>
    <row r="114" spans="1:8">
      <c r="A114" s="4"/>
      <c r="B114" s="452"/>
      <c r="C114" s="452"/>
      <c r="D114" s="452"/>
    </row>
  </sheetData>
  <mergeCells count="115">
    <mergeCell ref="G9:G10"/>
    <mergeCell ref="H9:H10"/>
    <mergeCell ref="B113:D113"/>
    <mergeCell ref="B114:D114"/>
    <mergeCell ref="B108:D108"/>
    <mergeCell ref="B109:D109"/>
    <mergeCell ref="B110:D110"/>
    <mergeCell ref="B111:D111"/>
    <mergeCell ref="B112:D112"/>
    <mergeCell ref="B103:D103"/>
    <mergeCell ref="B104:D104"/>
    <mergeCell ref="B105:D105"/>
    <mergeCell ref="B106:D106"/>
    <mergeCell ref="B107:D10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74:D74"/>
    <mergeCell ref="B75:D75"/>
    <mergeCell ref="B76:D76"/>
    <mergeCell ref="B77:D77"/>
    <mergeCell ref="E9:E10"/>
    <mergeCell ref="F9:F10"/>
    <mergeCell ref="B17:D17"/>
    <mergeCell ref="B18:D18"/>
    <mergeCell ref="B19:D19"/>
    <mergeCell ref="B68:D68"/>
    <mergeCell ref="B69:D69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6:D36"/>
    <mergeCell ref="B44:D44"/>
    <mergeCell ref="B20:D20"/>
    <mergeCell ref="B21:D21"/>
    <mergeCell ref="B45:D45"/>
    <mergeCell ref="B34:D34"/>
    <mergeCell ref="B23:D23"/>
    <mergeCell ref="B24:D24"/>
    <mergeCell ref="A9:A10"/>
    <mergeCell ref="B9:D10"/>
    <mergeCell ref="B15:D15"/>
    <mergeCell ref="B16:D16"/>
    <mergeCell ref="B37:D37"/>
    <mergeCell ref="B38:D38"/>
    <mergeCell ref="B39:D39"/>
    <mergeCell ref="B40:D40"/>
    <mergeCell ref="B41:D41"/>
    <mergeCell ref="B42:D42"/>
    <mergeCell ref="B43:D43"/>
    <mergeCell ref="B73:D73"/>
    <mergeCell ref="B66:D66"/>
    <mergeCell ref="B67:D67"/>
    <mergeCell ref="B59:D59"/>
    <mergeCell ref="B60:D60"/>
    <mergeCell ref="B61:D61"/>
    <mergeCell ref="B62:D62"/>
    <mergeCell ref="B63:D63"/>
    <mergeCell ref="B64:D64"/>
    <mergeCell ref="B65:D65"/>
    <mergeCell ref="B70:D70"/>
    <mergeCell ref="B71:D71"/>
    <mergeCell ref="B72:D72"/>
    <mergeCell ref="A1:D1"/>
    <mergeCell ref="A2:D2"/>
    <mergeCell ref="A3:D3"/>
    <mergeCell ref="A5:H5"/>
    <mergeCell ref="A7:H7"/>
    <mergeCell ref="B46:D46"/>
    <mergeCell ref="B35:D35"/>
    <mergeCell ref="B58:D58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22:D22"/>
    <mergeCell ref="B11:D11"/>
    <mergeCell ref="B12:D12"/>
    <mergeCell ref="B13:D13"/>
    <mergeCell ref="B14:D14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90"/>
  <sheetViews>
    <sheetView workbookViewId="0">
      <selection activeCell="I15" sqref="I15"/>
    </sheetView>
  </sheetViews>
  <sheetFormatPr defaultColWidth="9.140625" defaultRowHeight="15"/>
  <cols>
    <col min="1" max="4" width="8" style="57" customWidth="1"/>
    <col min="5" max="5" width="48.7109375" style="57" customWidth="1"/>
    <col min="6" max="6" width="19" style="58" customWidth="1"/>
    <col min="7" max="7" width="18.28515625" style="58" customWidth="1"/>
    <col min="8" max="9" width="15.7109375" style="58" customWidth="1"/>
    <col min="10" max="10" width="7.28515625" style="58" customWidth="1"/>
    <col min="11" max="11" width="9.85546875" style="58" customWidth="1"/>
    <col min="12" max="12" width="9" style="58" customWidth="1"/>
    <col min="13" max="16384" width="9.140625" style="57"/>
  </cols>
  <sheetData>
    <row r="1" spans="1:12" s="10" customFormat="1" ht="16.5">
      <c r="A1" s="10" t="s">
        <v>347</v>
      </c>
      <c r="F1" s="56"/>
      <c r="G1" s="56"/>
      <c r="H1" s="461" t="s">
        <v>131</v>
      </c>
      <c r="I1" s="461"/>
      <c r="J1" s="461"/>
      <c r="K1" s="461"/>
      <c r="L1" s="461"/>
    </row>
    <row r="2" spans="1:12" s="10" customFormat="1" ht="16.5">
      <c r="A2" s="10" t="s">
        <v>348</v>
      </c>
      <c r="F2" s="56"/>
      <c r="G2" s="56"/>
      <c r="H2" s="460"/>
      <c r="I2" s="460"/>
      <c r="J2" s="460"/>
      <c r="K2" s="460"/>
      <c r="L2" s="460"/>
    </row>
    <row r="3" spans="1:12" s="10" customFormat="1" ht="16.5">
      <c r="A3" s="93" t="s">
        <v>352</v>
      </c>
      <c r="B3" s="93"/>
      <c r="C3" s="93"/>
      <c r="D3" s="93"/>
      <c r="F3" s="56"/>
      <c r="G3" s="56"/>
      <c r="H3" s="56"/>
      <c r="I3" s="56"/>
      <c r="J3" s="56"/>
      <c r="K3" s="56"/>
      <c r="L3" s="56"/>
    </row>
    <row r="4" spans="1:12" ht="12" customHeight="1"/>
    <row r="5" spans="1:12" ht="16.5">
      <c r="A5" s="459" t="s">
        <v>343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</row>
    <row r="6" spans="1:12" ht="19.5">
      <c r="A6" s="466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</row>
    <row r="7" spans="1:12" ht="16.5">
      <c r="K7" s="467" t="s">
        <v>129</v>
      </c>
      <c r="L7" s="467"/>
    </row>
    <row r="8" spans="1:12" ht="21.6" customHeight="1">
      <c r="A8" s="468" t="s">
        <v>140</v>
      </c>
      <c r="B8" s="468" t="s">
        <v>141</v>
      </c>
      <c r="C8" s="468" t="s">
        <v>142</v>
      </c>
      <c r="D8" s="468" t="s">
        <v>143</v>
      </c>
      <c r="E8" s="468" t="s">
        <v>144</v>
      </c>
      <c r="F8" s="453" t="s">
        <v>145</v>
      </c>
      <c r="G8" s="456" t="s">
        <v>146</v>
      </c>
      <c r="H8" s="457"/>
      <c r="I8" s="457"/>
      <c r="J8" s="458"/>
      <c r="K8" s="453" t="s">
        <v>147</v>
      </c>
      <c r="L8" s="453" t="s">
        <v>148</v>
      </c>
    </row>
    <row r="9" spans="1:12" ht="48" customHeight="1">
      <c r="A9" s="469"/>
      <c r="B9" s="469"/>
      <c r="C9" s="469"/>
      <c r="D9" s="469"/>
      <c r="E9" s="469"/>
      <c r="F9" s="454"/>
      <c r="G9" s="462" t="s">
        <v>149</v>
      </c>
      <c r="H9" s="463"/>
      <c r="I9" s="464" t="s">
        <v>150</v>
      </c>
      <c r="J9" s="453" t="s">
        <v>151</v>
      </c>
      <c r="K9" s="454"/>
      <c r="L9" s="454"/>
    </row>
    <row r="10" spans="1:12" ht="57" customHeight="1">
      <c r="A10" s="470"/>
      <c r="B10" s="470"/>
      <c r="C10" s="470"/>
      <c r="D10" s="470"/>
      <c r="E10" s="470"/>
      <c r="F10" s="455"/>
      <c r="G10" s="23" t="s">
        <v>152</v>
      </c>
      <c r="H10" s="23" t="s">
        <v>153</v>
      </c>
      <c r="I10" s="465"/>
      <c r="J10" s="455"/>
      <c r="K10" s="455"/>
      <c r="L10" s="455"/>
    </row>
    <row r="11" spans="1:12" s="59" customFormat="1" ht="23.25" customHeight="1">
      <c r="A11" s="24" t="s">
        <v>3</v>
      </c>
      <c r="B11" s="24" t="s">
        <v>4</v>
      </c>
      <c r="C11" s="24" t="s">
        <v>5</v>
      </c>
      <c r="D11" s="24" t="s">
        <v>89</v>
      </c>
      <c r="E11" s="24" t="s">
        <v>154</v>
      </c>
      <c r="F11" s="25" t="s">
        <v>155</v>
      </c>
      <c r="G11" s="25" t="s">
        <v>156</v>
      </c>
      <c r="H11" s="25" t="s">
        <v>157</v>
      </c>
      <c r="I11" s="25" t="s">
        <v>158</v>
      </c>
      <c r="J11" s="25" t="s">
        <v>159</v>
      </c>
      <c r="K11" s="25" t="s">
        <v>160</v>
      </c>
      <c r="L11" s="25" t="s">
        <v>161</v>
      </c>
    </row>
    <row r="12" spans="1:12" ht="22.5" customHeight="1">
      <c r="A12" s="26"/>
      <c r="B12" s="27"/>
      <c r="C12" s="28"/>
      <c r="D12" s="29"/>
      <c r="E12" s="30" t="s">
        <v>162</v>
      </c>
      <c r="F12" s="92">
        <f t="shared" ref="F12:H12" si="0">F13+F17+F20+F37+F45+F49+F55+F61+F67+F74+F79+F87+F97+F104+F114+F121+F127+F140+F147+F156+F162+F165+F179+F185+F191</f>
        <v>0</v>
      </c>
      <c r="G12" s="92">
        <f t="shared" si="0"/>
        <v>0</v>
      </c>
      <c r="H12" s="92">
        <f t="shared" si="0"/>
        <v>0</v>
      </c>
      <c r="I12" s="92">
        <f>I13+I17+I20+I37+I45+I49+I55+I61+I67+I74+I79+I87+I97+I104+I114+I121+I127+I140+I147+I156+I162+I165+I179+I185+I191</f>
        <v>0</v>
      </c>
      <c r="J12" s="92">
        <f t="shared" ref="J12:L12" si="1">J13+J17+J20+J37+J45+J49+J55+J61+J67+J74+J79+J87+J97+J104+J114+J121+J127+J140+J147+J156+J162+J165+J179+J185+J191</f>
        <v>0</v>
      </c>
      <c r="K12" s="92">
        <f t="shared" si="1"/>
        <v>0</v>
      </c>
      <c r="L12" s="92">
        <f t="shared" si="1"/>
        <v>0</v>
      </c>
    </row>
    <row r="13" spans="1:12" ht="22.5" customHeight="1">
      <c r="A13" s="26"/>
      <c r="B13" s="33"/>
      <c r="C13" s="34">
        <v>6000</v>
      </c>
      <c r="D13" s="35"/>
      <c r="E13" s="36" t="s">
        <v>163</v>
      </c>
      <c r="F13" s="32">
        <f t="shared" ref="F13:H13" si="2">SUM(F14:F16)</f>
        <v>0</v>
      </c>
      <c r="G13" s="32">
        <f t="shared" si="2"/>
        <v>0</v>
      </c>
      <c r="H13" s="32">
        <f t="shared" si="2"/>
        <v>0</v>
      </c>
      <c r="I13" s="32">
        <f t="shared" ref="I13:L13" si="3">SUM(I14:I16)</f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</row>
    <row r="14" spans="1:12" ht="22.5" customHeight="1">
      <c r="A14" s="26"/>
      <c r="B14" s="37"/>
      <c r="C14" s="38"/>
      <c r="D14" s="39">
        <v>6001</v>
      </c>
      <c r="E14" s="40" t="s">
        <v>164</v>
      </c>
      <c r="F14" s="31">
        <f>+G14+H14+I14+J14+K14+L14</f>
        <v>0</v>
      </c>
      <c r="G14" s="31"/>
      <c r="H14" s="31"/>
      <c r="I14" s="32"/>
      <c r="J14" s="32"/>
      <c r="K14" s="32"/>
      <c r="L14" s="32"/>
    </row>
    <row r="15" spans="1:12" ht="22.5" customHeight="1">
      <c r="A15" s="26"/>
      <c r="B15" s="37"/>
      <c r="C15" s="38"/>
      <c r="D15" s="39">
        <v>6003</v>
      </c>
      <c r="E15" s="40" t="s">
        <v>165</v>
      </c>
      <c r="F15" s="31">
        <f t="shared" ref="F15:F16" si="4">+G15+H15+I15+J15+K15+L15</f>
        <v>0</v>
      </c>
      <c r="G15" s="31"/>
      <c r="H15" s="31"/>
      <c r="I15" s="32"/>
      <c r="J15" s="32"/>
      <c r="K15" s="32"/>
      <c r="L15" s="32"/>
    </row>
    <row r="16" spans="1:12" ht="22.5" customHeight="1">
      <c r="A16" s="26"/>
      <c r="B16" s="37"/>
      <c r="C16" s="38"/>
      <c r="D16" s="39">
        <v>6049</v>
      </c>
      <c r="E16" s="40" t="s">
        <v>166</v>
      </c>
      <c r="F16" s="31">
        <f t="shared" si="4"/>
        <v>0</v>
      </c>
      <c r="G16" s="31"/>
      <c r="H16" s="31"/>
      <c r="I16" s="32"/>
      <c r="J16" s="32"/>
      <c r="K16" s="32"/>
      <c r="L16" s="32"/>
    </row>
    <row r="17" spans="1:12" ht="34.5" customHeight="1">
      <c r="A17" s="26"/>
      <c r="B17" s="33"/>
      <c r="C17" s="34">
        <v>6050</v>
      </c>
      <c r="D17" s="35"/>
      <c r="E17" s="41" t="s">
        <v>167</v>
      </c>
      <c r="F17" s="32">
        <f t="shared" ref="F17:H17" si="5">F18+F19</f>
        <v>0</v>
      </c>
      <c r="G17" s="32">
        <f t="shared" si="5"/>
        <v>0</v>
      </c>
      <c r="H17" s="32">
        <f t="shared" si="5"/>
        <v>0</v>
      </c>
      <c r="I17" s="32">
        <f t="shared" ref="I17:L17" si="6">I18+I19</f>
        <v>0</v>
      </c>
      <c r="J17" s="32">
        <f t="shared" si="6"/>
        <v>0</v>
      </c>
      <c r="K17" s="32">
        <f t="shared" si="6"/>
        <v>0</v>
      </c>
      <c r="L17" s="32">
        <f t="shared" si="6"/>
        <v>0</v>
      </c>
    </row>
    <row r="18" spans="1:12" ht="22.5" customHeight="1">
      <c r="A18" s="26"/>
      <c r="B18" s="37"/>
      <c r="C18" s="38"/>
      <c r="D18" s="39">
        <v>6051</v>
      </c>
      <c r="E18" s="40" t="s">
        <v>168</v>
      </c>
      <c r="F18" s="31">
        <f t="shared" ref="F18:F19" si="7">+G18+H18+I18+J18+K18+L18</f>
        <v>0</v>
      </c>
      <c r="G18" s="31"/>
      <c r="H18" s="31"/>
      <c r="I18" s="32"/>
      <c r="J18" s="32"/>
      <c r="K18" s="32"/>
      <c r="L18" s="32"/>
    </row>
    <row r="19" spans="1:12" ht="22.5" customHeight="1">
      <c r="A19" s="26"/>
      <c r="B19" s="37"/>
      <c r="C19" s="38"/>
      <c r="D19" s="39">
        <v>6099</v>
      </c>
      <c r="E19" s="40" t="s">
        <v>169</v>
      </c>
      <c r="F19" s="31">
        <f t="shared" si="7"/>
        <v>0</v>
      </c>
      <c r="G19" s="31"/>
      <c r="H19" s="31"/>
      <c r="I19" s="32"/>
      <c r="J19" s="32"/>
      <c r="K19" s="32"/>
      <c r="L19" s="32"/>
    </row>
    <row r="20" spans="1:12" ht="15.75">
      <c r="A20" s="26"/>
      <c r="B20" s="33"/>
      <c r="C20" s="34">
        <v>6100</v>
      </c>
      <c r="D20" s="35"/>
      <c r="E20" s="41" t="s">
        <v>170</v>
      </c>
      <c r="F20" s="32">
        <f t="shared" ref="F20:H20" si="8">SUM(F21:F36)</f>
        <v>0</v>
      </c>
      <c r="G20" s="32">
        <f t="shared" si="8"/>
        <v>0</v>
      </c>
      <c r="H20" s="32">
        <f t="shared" si="8"/>
        <v>0</v>
      </c>
      <c r="I20" s="32">
        <f t="shared" ref="I20:L20" si="9">SUM(I21:I36)</f>
        <v>0</v>
      </c>
      <c r="J20" s="32">
        <f t="shared" si="9"/>
        <v>0</v>
      </c>
      <c r="K20" s="32">
        <f t="shared" si="9"/>
        <v>0</v>
      </c>
      <c r="L20" s="32">
        <f t="shared" si="9"/>
        <v>0</v>
      </c>
    </row>
    <row r="21" spans="1:12" ht="22.5" customHeight="1">
      <c r="A21" s="26"/>
      <c r="B21" s="37"/>
      <c r="C21" s="38"/>
      <c r="D21" s="39">
        <v>6101</v>
      </c>
      <c r="E21" s="42" t="s">
        <v>171</v>
      </c>
      <c r="F21" s="31">
        <f t="shared" ref="F21:F36" si="10">+G21+H21+I21+J21+K21+L21</f>
        <v>0</v>
      </c>
      <c r="G21" s="31"/>
      <c r="H21" s="31"/>
      <c r="I21" s="32"/>
      <c r="J21" s="32"/>
      <c r="K21" s="32"/>
      <c r="L21" s="32"/>
    </row>
    <row r="22" spans="1:12" ht="22.5" customHeight="1">
      <c r="A22" s="26"/>
      <c r="B22" s="37"/>
      <c r="C22" s="38"/>
      <c r="D22" s="39">
        <v>6102</v>
      </c>
      <c r="E22" s="42" t="s">
        <v>172</v>
      </c>
      <c r="F22" s="31">
        <f t="shared" si="10"/>
        <v>0</v>
      </c>
      <c r="G22" s="31"/>
      <c r="H22" s="31"/>
      <c r="I22" s="32"/>
      <c r="J22" s="32"/>
      <c r="K22" s="32"/>
      <c r="L22" s="32"/>
    </row>
    <row r="23" spans="1:12" ht="22.5" customHeight="1">
      <c r="A23" s="26"/>
      <c r="B23" s="37"/>
      <c r="C23" s="38"/>
      <c r="D23" s="39">
        <v>6103</v>
      </c>
      <c r="E23" s="42" t="s">
        <v>173</v>
      </c>
      <c r="F23" s="31">
        <f t="shared" si="10"/>
        <v>0</v>
      </c>
      <c r="G23" s="31"/>
      <c r="H23" s="31"/>
      <c r="I23" s="32"/>
      <c r="J23" s="32"/>
      <c r="K23" s="32"/>
      <c r="L23" s="32"/>
    </row>
    <row r="24" spans="1:12" ht="22.5" customHeight="1">
      <c r="A24" s="26"/>
      <c r="B24" s="37"/>
      <c r="C24" s="38"/>
      <c r="D24" s="39">
        <v>6105</v>
      </c>
      <c r="E24" s="42" t="s">
        <v>174</v>
      </c>
      <c r="F24" s="31">
        <f t="shared" si="10"/>
        <v>0</v>
      </c>
      <c r="G24" s="31"/>
      <c r="H24" s="31"/>
      <c r="I24" s="32"/>
      <c r="J24" s="32"/>
      <c r="K24" s="32"/>
      <c r="L24" s="32"/>
    </row>
    <row r="25" spans="1:12" ht="22.5" customHeight="1">
      <c r="A25" s="26"/>
      <c r="B25" s="37"/>
      <c r="C25" s="38"/>
      <c r="D25" s="39">
        <v>6107</v>
      </c>
      <c r="E25" s="42" t="s">
        <v>175</v>
      </c>
      <c r="F25" s="31">
        <f t="shared" si="10"/>
        <v>0</v>
      </c>
      <c r="G25" s="31"/>
      <c r="H25" s="31"/>
      <c r="I25" s="32"/>
      <c r="J25" s="32"/>
      <c r="K25" s="32"/>
      <c r="L25" s="32"/>
    </row>
    <row r="26" spans="1:12" ht="22.5" customHeight="1">
      <c r="A26" s="26"/>
      <c r="B26" s="37"/>
      <c r="C26" s="38"/>
      <c r="D26" s="39">
        <v>6111</v>
      </c>
      <c r="E26" s="42" t="s">
        <v>176</v>
      </c>
      <c r="F26" s="31">
        <f t="shared" si="10"/>
        <v>0</v>
      </c>
      <c r="G26" s="31"/>
      <c r="H26" s="31"/>
      <c r="I26" s="32"/>
      <c r="J26" s="32"/>
      <c r="K26" s="32"/>
      <c r="L26" s="32"/>
    </row>
    <row r="27" spans="1:12" ht="22.5" customHeight="1">
      <c r="A27" s="26"/>
      <c r="B27" s="37"/>
      <c r="C27" s="38"/>
      <c r="D27" s="39">
        <v>6112</v>
      </c>
      <c r="E27" s="42" t="s">
        <v>177</v>
      </c>
      <c r="F27" s="31">
        <f t="shared" si="10"/>
        <v>0</v>
      </c>
      <c r="G27" s="31"/>
      <c r="H27" s="31"/>
      <c r="I27" s="32"/>
      <c r="J27" s="32"/>
      <c r="K27" s="32"/>
      <c r="L27" s="32"/>
    </row>
    <row r="28" spans="1:12" ht="22.5" customHeight="1">
      <c r="A28" s="26"/>
      <c r="B28" s="37"/>
      <c r="C28" s="38"/>
      <c r="D28" s="39">
        <v>6113</v>
      </c>
      <c r="E28" s="42" t="s">
        <v>178</v>
      </c>
      <c r="F28" s="31">
        <f t="shared" si="10"/>
        <v>0</v>
      </c>
      <c r="G28" s="31"/>
      <c r="H28" s="31"/>
      <c r="I28" s="32"/>
      <c r="J28" s="32"/>
      <c r="K28" s="32"/>
      <c r="L28" s="32"/>
    </row>
    <row r="29" spans="1:12" ht="22.5" customHeight="1">
      <c r="A29" s="26"/>
      <c r="B29" s="37"/>
      <c r="C29" s="38"/>
      <c r="D29" s="39">
        <v>6114</v>
      </c>
      <c r="E29" s="42" t="s">
        <v>179</v>
      </c>
      <c r="F29" s="31">
        <f t="shared" si="10"/>
        <v>0</v>
      </c>
      <c r="G29" s="31"/>
      <c r="H29" s="31"/>
      <c r="I29" s="32"/>
      <c r="J29" s="32"/>
      <c r="K29" s="32"/>
      <c r="L29" s="32"/>
    </row>
    <row r="30" spans="1:12" ht="22.5" customHeight="1">
      <c r="A30" s="26"/>
      <c r="B30" s="37"/>
      <c r="C30" s="43"/>
      <c r="D30" s="39">
        <v>6115</v>
      </c>
      <c r="E30" s="42" t="s">
        <v>180</v>
      </c>
      <c r="F30" s="31">
        <f t="shared" si="10"/>
        <v>0</v>
      </c>
      <c r="G30" s="31"/>
      <c r="H30" s="31"/>
      <c r="I30" s="32"/>
      <c r="J30" s="32"/>
      <c r="K30" s="32"/>
      <c r="L30" s="32"/>
    </row>
    <row r="31" spans="1:12" ht="22.5" customHeight="1">
      <c r="A31" s="26"/>
      <c r="B31" s="37"/>
      <c r="C31" s="43"/>
      <c r="D31" s="44">
        <v>6116</v>
      </c>
      <c r="E31" s="42" t="s">
        <v>181</v>
      </c>
      <c r="F31" s="31">
        <f t="shared" si="10"/>
        <v>0</v>
      </c>
      <c r="G31" s="31"/>
      <c r="H31" s="31"/>
      <c r="I31" s="32"/>
      <c r="J31" s="32"/>
      <c r="K31" s="32"/>
      <c r="L31" s="32"/>
    </row>
    <row r="32" spans="1:12" ht="37.5" customHeight="1">
      <c r="A32" s="26"/>
      <c r="B32" s="37"/>
      <c r="C32" s="43"/>
      <c r="D32" s="44">
        <v>6121</v>
      </c>
      <c r="E32" s="42" t="s">
        <v>182</v>
      </c>
      <c r="F32" s="31">
        <f t="shared" si="10"/>
        <v>0</v>
      </c>
      <c r="G32" s="31"/>
      <c r="H32" s="31"/>
      <c r="I32" s="32"/>
      <c r="J32" s="32"/>
      <c r="K32" s="32"/>
      <c r="L32" s="32"/>
    </row>
    <row r="33" spans="1:12" ht="22.5" customHeight="1">
      <c r="A33" s="26"/>
      <c r="B33" s="37"/>
      <c r="C33" s="43"/>
      <c r="D33" s="44">
        <v>6122</v>
      </c>
      <c r="E33" s="42" t="s">
        <v>183</v>
      </c>
      <c r="F33" s="31">
        <f t="shared" si="10"/>
        <v>0</v>
      </c>
      <c r="G33" s="31"/>
      <c r="H33" s="31"/>
      <c r="I33" s="32"/>
      <c r="J33" s="32"/>
      <c r="K33" s="32"/>
      <c r="L33" s="32"/>
    </row>
    <row r="34" spans="1:12" ht="22.5" customHeight="1">
      <c r="A34" s="26"/>
      <c r="B34" s="37"/>
      <c r="C34" s="43"/>
      <c r="D34" s="44">
        <v>6123</v>
      </c>
      <c r="E34" s="42" t="s">
        <v>184</v>
      </c>
      <c r="F34" s="31">
        <f t="shared" si="10"/>
        <v>0</v>
      </c>
      <c r="G34" s="31"/>
      <c r="H34" s="31"/>
      <c r="I34" s="32"/>
      <c r="J34" s="32"/>
      <c r="K34" s="32"/>
      <c r="L34" s="32"/>
    </row>
    <row r="35" spans="1:12" ht="22.5" customHeight="1">
      <c r="A35" s="26"/>
      <c r="B35" s="37"/>
      <c r="C35" s="43"/>
      <c r="D35" s="44">
        <v>6124</v>
      </c>
      <c r="E35" s="42" t="s">
        <v>185</v>
      </c>
      <c r="F35" s="31">
        <f t="shared" si="10"/>
        <v>0</v>
      </c>
      <c r="G35" s="31"/>
      <c r="H35" s="31"/>
      <c r="I35" s="32"/>
      <c r="J35" s="32"/>
      <c r="K35" s="32"/>
      <c r="L35" s="32"/>
    </row>
    <row r="36" spans="1:12" ht="22.5" customHeight="1">
      <c r="A36" s="26"/>
      <c r="B36" s="37"/>
      <c r="C36" s="43"/>
      <c r="D36" s="44">
        <v>6149</v>
      </c>
      <c r="E36" s="42" t="s">
        <v>186</v>
      </c>
      <c r="F36" s="31">
        <f t="shared" si="10"/>
        <v>0</v>
      </c>
      <c r="G36" s="31"/>
      <c r="H36" s="31"/>
      <c r="I36" s="32"/>
      <c r="J36" s="32"/>
      <c r="K36" s="32"/>
      <c r="L36" s="32"/>
    </row>
    <row r="37" spans="1:12" ht="39" customHeight="1">
      <c r="A37" s="26"/>
      <c r="B37" s="33"/>
      <c r="C37" s="34">
        <v>6150</v>
      </c>
      <c r="D37" s="45"/>
      <c r="E37" s="46" t="s">
        <v>187</v>
      </c>
      <c r="F37" s="32">
        <f t="shared" ref="F37:H37" si="11">SUM(F38:F44)</f>
        <v>0</v>
      </c>
      <c r="G37" s="32">
        <f t="shared" si="11"/>
        <v>0</v>
      </c>
      <c r="H37" s="32">
        <f t="shared" si="11"/>
        <v>0</v>
      </c>
      <c r="I37" s="32">
        <f t="shared" ref="I37:L37" si="12">SUM(I38:I44)</f>
        <v>0</v>
      </c>
      <c r="J37" s="32">
        <f t="shared" si="12"/>
        <v>0</v>
      </c>
      <c r="K37" s="32">
        <f t="shared" si="12"/>
        <v>0</v>
      </c>
      <c r="L37" s="32">
        <f t="shared" si="12"/>
        <v>0</v>
      </c>
    </row>
    <row r="38" spans="1:12" ht="39" customHeight="1">
      <c r="A38" s="26"/>
      <c r="B38" s="33"/>
      <c r="C38" s="34"/>
      <c r="D38" s="39">
        <v>6151</v>
      </c>
      <c r="E38" s="40" t="s">
        <v>188</v>
      </c>
      <c r="F38" s="31">
        <f t="shared" ref="F38:F101" si="13">+G38+H38+I38+J38+K38+L38</f>
        <v>0</v>
      </c>
      <c r="G38" s="31"/>
      <c r="H38" s="31"/>
      <c r="I38" s="32"/>
      <c r="J38" s="32"/>
      <c r="K38" s="32"/>
      <c r="L38" s="32"/>
    </row>
    <row r="39" spans="1:12" ht="22.5" customHeight="1">
      <c r="A39" s="26"/>
      <c r="B39" s="33"/>
      <c r="C39" s="34"/>
      <c r="D39" s="39">
        <v>6152</v>
      </c>
      <c r="E39" s="40" t="s">
        <v>189</v>
      </c>
      <c r="F39" s="31">
        <f t="shared" si="13"/>
        <v>0</v>
      </c>
      <c r="G39" s="31"/>
      <c r="H39" s="31"/>
      <c r="I39" s="32"/>
      <c r="J39" s="32"/>
      <c r="K39" s="32"/>
      <c r="L39" s="32"/>
    </row>
    <row r="40" spans="1:12" ht="22.5" customHeight="1">
      <c r="A40" s="26"/>
      <c r="B40" s="33"/>
      <c r="C40" s="34"/>
      <c r="D40" s="39">
        <v>6154</v>
      </c>
      <c r="E40" s="40" t="s">
        <v>190</v>
      </c>
      <c r="F40" s="31">
        <f t="shared" si="13"/>
        <v>0</v>
      </c>
      <c r="G40" s="31"/>
      <c r="H40" s="31"/>
      <c r="I40" s="32"/>
      <c r="J40" s="32"/>
      <c r="K40" s="32"/>
      <c r="L40" s="32"/>
    </row>
    <row r="41" spans="1:12" ht="22.5" customHeight="1">
      <c r="A41" s="26"/>
      <c r="B41" s="33"/>
      <c r="C41" s="34"/>
      <c r="D41" s="39">
        <v>6155</v>
      </c>
      <c r="E41" s="40" t="s">
        <v>191</v>
      </c>
      <c r="F41" s="31">
        <f t="shared" si="13"/>
        <v>0</v>
      </c>
      <c r="G41" s="31"/>
      <c r="H41" s="31"/>
      <c r="I41" s="32"/>
      <c r="J41" s="32"/>
      <c r="K41" s="32"/>
      <c r="L41" s="32"/>
    </row>
    <row r="42" spans="1:12" ht="22.5" customHeight="1">
      <c r="A42" s="26"/>
      <c r="B42" s="33"/>
      <c r="C42" s="34"/>
      <c r="D42" s="39">
        <v>6156</v>
      </c>
      <c r="E42" s="40" t="s">
        <v>192</v>
      </c>
      <c r="F42" s="31">
        <f t="shared" si="13"/>
        <v>0</v>
      </c>
      <c r="G42" s="31"/>
      <c r="H42" s="31"/>
      <c r="I42" s="32"/>
      <c r="J42" s="32"/>
      <c r="K42" s="32"/>
      <c r="L42" s="32"/>
    </row>
    <row r="43" spans="1:12" ht="22.5" customHeight="1">
      <c r="A43" s="26"/>
      <c r="B43" s="33"/>
      <c r="C43" s="34"/>
      <c r="D43" s="39">
        <v>6157</v>
      </c>
      <c r="E43" s="40" t="s">
        <v>193</v>
      </c>
      <c r="F43" s="31">
        <f t="shared" si="13"/>
        <v>0</v>
      </c>
      <c r="G43" s="31"/>
      <c r="H43" s="31"/>
      <c r="I43" s="32"/>
      <c r="J43" s="32"/>
      <c r="K43" s="32"/>
      <c r="L43" s="32"/>
    </row>
    <row r="44" spans="1:12" ht="22.5" customHeight="1">
      <c r="A44" s="26"/>
      <c r="B44" s="33"/>
      <c r="C44" s="34"/>
      <c r="D44" s="39">
        <v>6199</v>
      </c>
      <c r="E44" s="40" t="s">
        <v>194</v>
      </c>
      <c r="F44" s="31">
        <f t="shared" si="13"/>
        <v>0</v>
      </c>
      <c r="G44" s="31"/>
      <c r="H44" s="31"/>
      <c r="I44" s="32"/>
      <c r="J44" s="32"/>
      <c r="K44" s="32"/>
      <c r="L44" s="32"/>
    </row>
    <row r="45" spans="1:12" ht="22.5" customHeight="1">
      <c r="A45" s="26"/>
      <c r="B45" s="33"/>
      <c r="C45" s="34">
        <v>6200</v>
      </c>
      <c r="D45" s="35"/>
      <c r="E45" s="46" t="s">
        <v>195</v>
      </c>
      <c r="F45" s="32">
        <f t="shared" ref="F45:H45" si="14">SUM(F46:F48)</f>
        <v>0</v>
      </c>
      <c r="G45" s="32">
        <f t="shared" si="14"/>
        <v>0</v>
      </c>
      <c r="H45" s="32">
        <f t="shared" si="14"/>
        <v>0</v>
      </c>
      <c r="I45" s="32">
        <f t="shared" ref="I45:L45" si="15">SUM(I46:I48)</f>
        <v>0</v>
      </c>
      <c r="J45" s="32">
        <f t="shared" si="15"/>
        <v>0</v>
      </c>
      <c r="K45" s="32">
        <f t="shared" si="15"/>
        <v>0</v>
      </c>
      <c r="L45" s="32">
        <f t="shared" si="15"/>
        <v>0</v>
      </c>
    </row>
    <row r="46" spans="1:12" ht="22.5" customHeight="1">
      <c r="A46" s="26"/>
      <c r="B46" s="33"/>
      <c r="C46" s="34"/>
      <c r="D46" s="44">
        <v>6201</v>
      </c>
      <c r="E46" s="40" t="s">
        <v>196</v>
      </c>
      <c r="F46" s="31">
        <f t="shared" si="13"/>
        <v>0</v>
      </c>
      <c r="G46" s="31"/>
      <c r="H46" s="31"/>
      <c r="I46" s="32"/>
      <c r="J46" s="32"/>
      <c r="K46" s="32"/>
      <c r="L46" s="32"/>
    </row>
    <row r="47" spans="1:12" ht="22.5" customHeight="1">
      <c r="A47" s="26"/>
      <c r="B47" s="33"/>
      <c r="C47" s="34"/>
      <c r="D47" s="44">
        <v>6202</v>
      </c>
      <c r="E47" s="40" t="s">
        <v>197</v>
      </c>
      <c r="F47" s="31">
        <f t="shared" si="13"/>
        <v>0</v>
      </c>
      <c r="G47" s="31"/>
      <c r="H47" s="31"/>
      <c r="I47" s="32"/>
      <c r="J47" s="32"/>
      <c r="K47" s="32"/>
      <c r="L47" s="32"/>
    </row>
    <row r="48" spans="1:12" ht="22.5" customHeight="1">
      <c r="A48" s="26"/>
      <c r="B48" s="33"/>
      <c r="C48" s="34"/>
      <c r="D48" s="39">
        <v>6249</v>
      </c>
      <c r="E48" s="40" t="s">
        <v>198</v>
      </c>
      <c r="F48" s="31">
        <f t="shared" si="13"/>
        <v>0</v>
      </c>
      <c r="G48" s="31"/>
      <c r="H48" s="31"/>
      <c r="I48" s="32"/>
      <c r="J48" s="32"/>
      <c r="K48" s="32"/>
      <c r="L48" s="32"/>
    </row>
    <row r="49" spans="1:12" ht="22.5" customHeight="1">
      <c r="A49" s="26"/>
      <c r="B49" s="33"/>
      <c r="C49" s="34">
        <v>6250</v>
      </c>
      <c r="D49" s="35"/>
      <c r="E49" s="36" t="s">
        <v>199</v>
      </c>
      <c r="F49" s="32">
        <f t="shared" ref="F49:H49" si="16">SUM(F50:F54)</f>
        <v>0</v>
      </c>
      <c r="G49" s="32">
        <f t="shared" si="16"/>
        <v>0</v>
      </c>
      <c r="H49" s="32">
        <f t="shared" si="16"/>
        <v>0</v>
      </c>
      <c r="I49" s="32">
        <f>SUM(I50:I54)</f>
        <v>0</v>
      </c>
      <c r="J49" s="32">
        <f t="shared" ref="J49:L49" si="17">SUM(J50:J54)</f>
        <v>0</v>
      </c>
      <c r="K49" s="32">
        <f t="shared" si="17"/>
        <v>0</v>
      </c>
      <c r="L49" s="32">
        <f t="shared" si="17"/>
        <v>0</v>
      </c>
    </row>
    <row r="50" spans="1:12" ht="22.5" customHeight="1">
      <c r="A50" s="26"/>
      <c r="B50" s="33"/>
      <c r="C50" s="34"/>
      <c r="D50" s="39">
        <v>6251</v>
      </c>
      <c r="E50" s="40" t="s">
        <v>200</v>
      </c>
      <c r="F50" s="31">
        <f t="shared" si="13"/>
        <v>0</v>
      </c>
      <c r="G50" s="31"/>
      <c r="H50" s="31"/>
      <c r="I50" s="32"/>
      <c r="J50" s="32"/>
      <c r="K50" s="32"/>
      <c r="L50" s="32"/>
    </row>
    <row r="51" spans="1:12" ht="22.5" customHeight="1">
      <c r="A51" s="26"/>
      <c r="B51" s="33"/>
      <c r="C51" s="34"/>
      <c r="D51" s="39">
        <v>6252</v>
      </c>
      <c r="E51" s="40" t="s">
        <v>201</v>
      </c>
      <c r="F51" s="31">
        <f t="shared" si="13"/>
        <v>0</v>
      </c>
      <c r="G51" s="31"/>
      <c r="H51" s="31"/>
      <c r="I51" s="32"/>
      <c r="J51" s="32"/>
      <c r="K51" s="32"/>
      <c r="L51" s="32"/>
    </row>
    <row r="52" spans="1:12" ht="22.5" customHeight="1">
      <c r="A52" s="26"/>
      <c r="B52" s="33"/>
      <c r="C52" s="34"/>
      <c r="D52" s="39">
        <v>6253</v>
      </c>
      <c r="E52" s="40" t="s">
        <v>202</v>
      </c>
      <c r="F52" s="31">
        <f t="shared" si="13"/>
        <v>0</v>
      </c>
      <c r="G52" s="31"/>
      <c r="H52" s="31"/>
      <c r="I52" s="32"/>
      <c r="J52" s="32"/>
      <c r="K52" s="32"/>
      <c r="L52" s="32"/>
    </row>
    <row r="53" spans="1:12" ht="22.5" customHeight="1">
      <c r="A53" s="26"/>
      <c r="B53" s="33"/>
      <c r="C53" s="34"/>
      <c r="D53" s="39">
        <v>6254</v>
      </c>
      <c r="E53" s="40" t="s">
        <v>203</v>
      </c>
      <c r="F53" s="31">
        <f t="shared" si="13"/>
        <v>0</v>
      </c>
      <c r="G53" s="31"/>
      <c r="H53" s="31"/>
      <c r="I53" s="32"/>
      <c r="J53" s="32"/>
      <c r="K53" s="32"/>
      <c r="L53" s="32"/>
    </row>
    <row r="54" spans="1:12" ht="22.5" customHeight="1">
      <c r="A54" s="26"/>
      <c r="B54" s="33"/>
      <c r="C54" s="34"/>
      <c r="D54" s="39">
        <v>6299</v>
      </c>
      <c r="E54" s="40" t="s">
        <v>204</v>
      </c>
      <c r="F54" s="31">
        <f t="shared" si="13"/>
        <v>0</v>
      </c>
      <c r="G54" s="31"/>
      <c r="H54" s="31"/>
      <c r="I54" s="32"/>
      <c r="J54" s="32"/>
      <c r="K54" s="32"/>
      <c r="L54" s="32"/>
    </row>
    <row r="55" spans="1:12" ht="22.5" customHeight="1">
      <c r="A55" s="26"/>
      <c r="B55" s="33"/>
      <c r="C55" s="34">
        <v>6300</v>
      </c>
      <c r="D55" s="35"/>
      <c r="E55" s="36" t="s">
        <v>205</v>
      </c>
      <c r="F55" s="32">
        <f t="shared" ref="F55:H55" si="18">SUM(F56:F60)</f>
        <v>0</v>
      </c>
      <c r="G55" s="32">
        <f t="shared" si="18"/>
        <v>0</v>
      </c>
      <c r="H55" s="32">
        <f t="shared" si="18"/>
        <v>0</v>
      </c>
      <c r="I55" s="32">
        <f>SUM(I56:I60)</f>
        <v>0</v>
      </c>
      <c r="J55" s="32">
        <f t="shared" ref="J55:L55" si="19">SUM(J56:J60)</f>
        <v>0</v>
      </c>
      <c r="K55" s="32">
        <f t="shared" si="19"/>
        <v>0</v>
      </c>
      <c r="L55" s="32">
        <f t="shared" si="19"/>
        <v>0</v>
      </c>
    </row>
    <row r="56" spans="1:12" ht="22.5" customHeight="1">
      <c r="A56" s="26"/>
      <c r="B56" s="33"/>
      <c r="C56" s="34"/>
      <c r="D56" s="44">
        <v>6301</v>
      </c>
      <c r="E56" s="42" t="s">
        <v>206</v>
      </c>
      <c r="F56" s="31">
        <f t="shared" si="13"/>
        <v>0</v>
      </c>
      <c r="G56" s="31"/>
      <c r="H56" s="31"/>
      <c r="I56" s="32"/>
      <c r="J56" s="32"/>
      <c r="K56" s="32"/>
      <c r="L56" s="32"/>
    </row>
    <row r="57" spans="1:12" ht="22.5" customHeight="1">
      <c r="A57" s="26"/>
      <c r="B57" s="33"/>
      <c r="C57" s="34"/>
      <c r="D57" s="44">
        <v>6302</v>
      </c>
      <c r="E57" s="40" t="s">
        <v>207</v>
      </c>
      <c r="F57" s="31">
        <f t="shared" si="13"/>
        <v>0</v>
      </c>
      <c r="G57" s="31"/>
      <c r="H57" s="31"/>
      <c r="I57" s="32"/>
      <c r="J57" s="32"/>
      <c r="K57" s="32"/>
      <c r="L57" s="32"/>
    </row>
    <row r="58" spans="1:12" ht="22.5" customHeight="1">
      <c r="A58" s="26"/>
      <c r="B58" s="33"/>
      <c r="C58" s="34"/>
      <c r="D58" s="39">
        <v>6303</v>
      </c>
      <c r="E58" s="40" t="s">
        <v>208</v>
      </c>
      <c r="F58" s="31">
        <f t="shared" si="13"/>
        <v>0</v>
      </c>
      <c r="G58" s="31"/>
      <c r="H58" s="31"/>
      <c r="I58" s="32"/>
      <c r="J58" s="32"/>
      <c r="K58" s="32"/>
      <c r="L58" s="32"/>
    </row>
    <row r="59" spans="1:12" ht="22.5" customHeight="1">
      <c r="A59" s="26"/>
      <c r="B59" s="33"/>
      <c r="C59" s="34"/>
      <c r="D59" s="39">
        <v>6304</v>
      </c>
      <c r="E59" s="40" t="s">
        <v>209</v>
      </c>
      <c r="F59" s="31">
        <f t="shared" si="13"/>
        <v>0</v>
      </c>
      <c r="G59" s="31"/>
      <c r="H59" s="31"/>
      <c r="I59" s="32"/>
      <c r="J59" s="32"/>
      <c r="K59" s="32"/>
      <c r="L59" s="32"/>
    </row>
    <row r="60" spans="1:12" ht="22.5" customHeight="1">
      <c r="A60" s="26"/>
      <c r="B60" s="33"/>
      <c r="C60" s="34"/>
      <c r="D60" s="39">
        <v>6349</v>
      </c>
      <c r="E60" s="40" t="s">
        <v>210</v>
      </c>
      <c r="F60" s="31">
        <f t="shared" si="13"/>
        <v>0</v>
      </c>
      <c r="G60" s="31"/>
      <c r="H60" s="31"/>
      <c r="I60" s="32"/>
      <c r="J60" s="32"/>
      <c r="K60" s="32"/>
      <c r="L60" s="32"/>
    </row>
    <row r="61" spans="1:12" ht="28.5" customHeight="1">
      <c r="A61" s="26"/>
      <c r="B61" s="33"/>
      <c r="C61" s="34">
        <v>6400</v>
      </c>
      <c r="D61" s="35"/>
      <c r="E61" s="41" t="s">
        <v>211</v>
      </c>
      <c r="F61" s="32">
        <f t="shared" ref="F61:H61" si="20">SUM(F62:F66)</f>
        <v>0</v>
      </c>
      <c r="G61" s="32">
        <f t="shared" si="20"/>
        <v>0</v>
      </c>
      <c r="H61" s="32">
        <f t="shared" si="20"/>
        <v>0</v>
      </c>
      <c r="I61" s="32">
        <f t="shared" ref="I61:L61" si="21">SUM(I62:I66)</f>
        <v>0</v>
      </c>
      <c r="J61" s="32">
        <f t="shared" si="21"/>
        <v>0</v>
      </c>
      <c r="K61" s="32">
        <f t="shared" si="21"/>
        <v>0</v>
      </c>
      <c r="L61" s="32">
        <f t="shared" si="21"/>
        <v>0</v>
      </c>
    </row>
    <row r="62" spans="1:12" ht="22.5" customHeight="1">
      <c r="A62" s="26"/>
      <c r="B62" s="33"/>
      <c r="C62" s="34"/>
      <c r="D62" s="44">
        <v>6401</v>
      </c>
      <c r="E62" s="42" t="s">
        <v>212</v>
      </c>
      <c r="F62" s="31">
        <f t="shared" si="13"/>
        <v>0</v>
      </c>
      <c r="G62" s="31"/>
      <c r="H62" s="31"/>
      <c r="I62" s="32"/>
      <c r="J62" s="32"/>
      <c r="K62" s="32"/>
      <c r="L62" s="32"/>
    </row>
    <row r="63" spans="1:12" ht="36" customHeight="1">
      <c r="A63" s="26"/>
      <c r="B63" s="33"/>
      <c r="C63" s="34"/>
      <c r="D63" s="44">
        <v>6402</v>
      </c>
      <c r="E63" s="42" t="s">
        <v>213</v>
      </c>
      <c r="F63" s="31">
        <f t="shared" si="13"/>
        <v>0</v>
      </c>
      <c r="G63" s="31"/>
      <c r="H63" s="31"/>
      <c r="I63" s="32"/>
      <c r="J63" s="32"/>
      <c r="K63" s="32"/>
      <c r="L63" s="32"/>
    </row>
    <row r="64" spans="1:12" ht="22.5" customHeight="1">
      <c r="A64" s="26"/>
      <c r="B64" s="33"/>
      <c r="C64" s="34"/>
      <c r="D64" s="44">
        <v>6403</v>
      </c>
      <c r="E64" s="42" t="s">
        <v>214</v>
      </c>
      <c r="F64" s="31">
        <f t="shared" si="13"/>
        <v>0</v>
      </c>
      <c r="G64" s="31"/>
      <c r="H64" s="31"/>
      <c r="I64" s="32"/>
      <c r="J64" s="32"/>
      <c r="K64" s="32"/>
      <c r="L64" s="32"/>
    </row>
    <row r="65" spans="1:12" ht="22.5" customHeight="1">
      <c r="A65" s="26"/>
      <c r="B65" s="37"/>
      <c r="C65" s="43"/>
      <c r="D65" s="44">
        <v>6404</v>
      </c>
      <c r="E65" s="42" t="s">
        <v>215</v>
      </c>
      <c r="F65" s="31">
        <f t="shared" si="13"/>
        <v>0</v>
      </c>
      <c r="G65" s="31"/>
      <c r="H65" s="31"/>
      <c r="I65" s="32"/>
      <c r="J65" s="32"/>
      <c r="K65" s="32"/>
      <c r="L65" s="32"/>
    </row>
    <row r="66" spans="1:12" ht="22.5" customHeight="1">
      <c r="A66" s="26"/>
      <c r="B66" s="33"/>
      <c r="C66" s="34"/>
      <c r="D66" s="39">
        <v>6449</v>
      </c>
      <c r="E66" s="42" t="s">
        <v>216</v>
      </c>
      <c r="F66" s="31">
        <f t="shared" si="13"/>
        <v>0</v>
      </c>
      <c r="G66" s="31"/>
      <c r="H66" s="31"/>
      <c r="I66" s="32"/>
      <c r="J66" s="32"/>
      <c r="K66" s="32"/>
      <c r="L66" s="32"/>
    </row>
    <row r="67" spans="1:12" ht="22.5" customHeight="1">
      <c r="A67" s="26"/>
      <c r="B67" s="33"/>
      <c r="C67" s="34">
        <v>6500</v>
      </c>
      <c r="D67" s="35"/>
      <c r="E67" s="36" t="s">
        <v>217</v>
      </c>
      <c r="F67" s="32">
        <f t="shared" ref="F67:H67" si="22">SUM(F68:F73)</f>
        <v>0</v>
      </c>
      <c r="G67" s="32">
        <f t="shared" si="22"/>
        <v>0</v>
      </c>
      <c r="H67" s="32">
        <f t="shared" si="22"/>
        <v>0</v>
      </c>
      <c r="I67" s="32">
        <f t="shared" ref="I67:L67" si="23">SUM(I68:I73)</f>
        <v>0</v>
      </c>
      <c r="J67" s="32">
        <f t="shared" si="23"/>
        <v>0</v>
      </c>
      <c r="K67" s="32">
        <f t="shared" si="23"/>
        <v>0</v>
      </c>
      <c r="L67" s="32">
        <f t="shared" si="23"/>
        <v>0</v>
      </c>
    </row>
    <row r="68" spans="1:12" ht="22.5" customHeight="1">
      <c r="A68" s="26"/>
      <c r="B68" s="33"/>
      <c r="C68" s="34"/>
      <c r="D68" s="44">
        <v>6501</v>
      </c>
      <c r="E68" s="40" t="s">
        <v>218</v>
      </c>
      <c r="F68" s="31">
        <f t="shared" si="13"/>
        <v>0</v>
      </c>
      <c r="G68" s="31"/>
      <c r="H68" s="31"/>
      <c r="I68" s="32"/>
      <c r="J68" s="32"/>
      <c r="K68" s="32"/>
      <c r="L68" s="32"/>
    </row>
    <row r="69" spans="1:12" ht="22.5" customHeight="1">
      <c r="A69" s="26"/>
      <c r="B69" s="33"/>
      <c r="C69" s="34"/>
      <c r="D69" s="44">
        <v>6502</v>
      </c>
      <c r="E69" s="40" t="s">
        <v>219</v>
      </c>
      <c r="F69" s="31">
        <f t="shared" si="13"/>
        <v>0</v>
      </c>
      <c r="G69" s="31"/>
      <c r="H69" s="31"/>
      <c r="I69" s="32"/>
      <c r="J69" s="32"/>
      <c r="K69" s="32"/>
      <c r="L69" s="32"/>
    </row>
    <row r="70" spans="1:12" ht="22.5" customHeight="1">
      <c r="A70" s="26"/>
      <c r="B70" s="33"/>
      <c r="C70" s="34"/>
      <c r="D70" s="44">
        <v>6503</v>
      </c>
      <c r="E70" s="40" t="s">
        <v>220</v>
      </c>
      <c r="F70" s="31">
        <f t="shared" si="13"/>
        <v>0</v>
      </c>
      <c r="G70" s="31"/>
      <c r="H70" s="31"/>
      <c r="I70" s="32"/>
      <c r="J70" s="32"/>
      <c r="K70" s="32"/>
      <c r="L70" s="32"/>
    </row>
    <row r="71" spans="1:12" ht="22.5" customHeight="1">
      <c r="A71" s="26"/>
      <c r="B71" s="33"/>
      <c r="C71" s="34"/>
      <c r="D71" s="44">
        <v>6504</v>
      </c>
      <c r="E71" s="40" t="s">
        <v>221</v>
      </c>
      <c r="F71" s="31">
        <f t="shared" si="13"/>
        <v>0</v>
      </c>
      <c r="G71" s="31"/>
      <c r="H71" s="31"/>
      <c r="I71" s="32"/>
      <c r="J71" s="32"/>
      <c r="K71" s="32"/>
      <c r="L71" s="32"/>
    </row>
    <row r="72" spans="1:12" ht="22.5" customHeight="1">
      <c r="A72" s="26"/>
      <c r="B72" s="33"/>
      <c r="C72" s="34"/>
      <c r="D72" s="44">
        <v>6505</v>
      </c>
      <c r="E72" s="40" t="s">
        <v>222</v>
      </c>
      <c r="F72" s="31">
        <f t="shared" si="13"/>
        <v>0</v>
      </c>
      <c r="G72" s="31"/>
      <c r="H72" s="31"/>
      <c r="I72" s="32"/>
      <c r="J72" s="32"/>
      <c r="K72" s="32"/>
      <c r="L72" s="32"/>
    </row>
    <row r="73" spans="1:12" ht="22.5" customHeight="1">
      <c r="A73" s="26"/>
      <c r="B73" s="33"/>
      <c r="C73" s="34"/>
      <c r="D73" s="44">
        <v>6549</v>
      </c>
      <c r="E73" s="40" t="s">
        <v>216</v>
      </c>
      <c r="F73" s="31">
        <f t="shared" si="13"/>
        <v>0</v>
      </c>
      <c r="G73" s="31"/>
      <c r="H73" s="31"/>
      <c r="I73" s="32"/>
      <c r="J73" s="32"/>
      <c r="K73" s="32"/>
      <c r="L73" s="32"/>
    </row>
    <row r="74" spans="1:12" ht="22.5" customHeight="1">
      <c r="A74" s="26"/>
      <c r="B74" s="47"/>
      <c r="C74" s="48">
        <v>6550</v>
      </c>
      <c r="D74" s="48"/>
      <c r="E74" s="49" t="s">
        <v>223</v>
      </c>
      <c r="F74" s="32">
        <f t="shared" ref="F74:H74" si="24">SUM(F75:F78)</f>
        <v>0</v>
      </c>
      <c r="G74" s="32">
        <f t="shared" si="24"/>
        <v>0</v>
      </c>
      <c r="H74" s="32">
        <f t="shared" si="24"/>
        <v>0</v>
      </c>
      <c r="I74" s="32">
        <f t="shared" ref="I74:L74" si="25">SUM(I75:I78)</f>
        <v>0</v>
      </c>
      <c r="J74" s="32">
        <f t="shared" si="25"/>
        <v>0</v>
      </c>
      <c r="K74" s="32">
        <f t="shared" si="25"/>
        <v>0</v>
      </c>
      <c r="L74" s="32">
        <f t="shared" si="25"/>
        <v>0</v>
      </c>
    </row>
    <row r="75" spans="1:12" ht="22.5" customHeight="1">
      <c r="A75" s="26"/>
      <c r="B75" s="33"/>
      <c r="C75" s="34"/>
      <c r="D75" s="44">
        <v>6551</v>
      </c>
      <c r="E75" s="42" t="s">
        <v>224</v>
      </c>
      <c r="F75" s="31">
        <f t="shared" si="13"/>
        <v>0</v>
      </c>
      <c r="G75" s="31"/>
      <c r="H75" s="31"/>
      <c r="I75" s="32"/>
      <c r="J75" s="32"/>
      <c r="K75" s="32"/>
      <c r="L75" s="32"/>
    </row>
    <row r="76" spans="1:12" ht="22.5" customHeight="1">
      <c r="A76" s="26"/>
      <c r="B76" s="33"/>
      <c r="C76" s="34"/>
      <c r="D76" s="44">
        <v>6552</v>
      </c>
      <c r="E76" s="42" t="s">
        <v>225</v>
      </c>
      <c r="F76" s="31">
        <f t="shared" si="13"/>
        <v>0</v>
      </c>
      <c r="G76" s="31"/>
      <c r="H76" s="31"/>
      <c r="I76" s="32"/>
      <c r="J76" s="32"/>
      <c r="K76" s="32"/>
      <c r="L76" s="32"/>
    </row>
    <row r="77" spans="1:12" ht="22.5" customHeight="1">
      <c r="A77" s="26"/>
      <c r="B77" s="33"/>
      <c r="C77" s="34"/>
      <c r="D77" s="44">
        <v>6553</v>
      </c>
      <c r="E77" s="42" t="s">
        <v>226</v>
      </c>
      <c r="F77" s="31">
        <f t="shared" si="13"/>
        <v>0</v>
      </c>
      <c r="G77" s="31"/>
      <c r="H77" s="31"/>
      <c r="I77" s="32"/>
      <c r="J77" s="32"/>
      <c r="K77" s="32"/>
      <c r="L77" s="32"/>
    </row>
    <row r="78" spans="1:12" ht="22.5" customHeight="1">
      <c r="A78" s="26"/>
      <c r="B78" s="33"/>
      <c r="C78" s="34"/>
      <c r="D78" s="39">
        <v>6599</v>
      </c>
      <c r="E78" s="40" t="s">
        <v>227</v>
      </c>
      <c r="F78" s="31">
        <f t="shared" si="13"/>
        <v>0</v>
      </c>
      <c r="G78" s="31"/>
      <c r="H78" s="31"/>
      <c r="I78" s="32"/>
      <c r="J78" s="32"/>
      <c r="K78" s="32"/>
      <c r="L78" s="32"/>
    </row>
    <row r="79" spans="1:12" ht="36" customHeight="1">
      <c r="A79" s="26"/>
      <c r="B79" s="47"/>
      <c r="C79" s="48">
        <v>6600</v>
      </c>
      <c r="D79" s="48"/>
      <c r="E79" s="49" t="s">
        <v>228</v>
      </c>
      <c r="F79" s="32">
        <f t="shared" ref="F79:H79" si="26">SUM(F80:F86)</f>
        <v>0</v>
      </c>
      <c r="G79" s="32">
        <f t="shared" si="26"/>
        <v>0</v>
      </c>
      <c r="H79" s="32">
        <f t="shared" si="26"/>
        <v>0</v>
      </c>
      <c r="I79" s="32">
        <f t="shared" ref="I79:L79" si="27">SUM(I80:I86)</f>
        <v>0</v>
      </c>
      <c r="J79" s="32">
        <f t="shared" si="27"/>
        <v>0</v>
      </c>
      <c r="K79" s="32">
        <f t="shared" si="27"/>
        <v>0</v>
      </c>
      <c r="L79" s="32">
        <f t="shared" si="27"/>
        <v>0</v>
      </c>
    </row>
    <row r="80" spans="1:12" ht="34.5" customHeight="1">
      <c r="A80" s="26"/>
      <c r="B80" s="33"/>
      <c r="C80" s="34"/>
      <c r="D80" s="44">
        <v>6601</v>
      </c>
      <c r="E80" s="42" t="s">
        <v>229</v>
      </c>
      <c r="F80" s="31">
        <f t="shared" si="13"/>
        <v>0</v>
      </c>
      <c r="G80" s="31"/>
      <c r="H80" s="31"/>
      <c r="I80" s="32"/>
      <c r="J80" s="32"/>
      <c r="K80" s="32"/>
      <c r="L80" s="32"/>
    </row>
    <row r="81" spans="1:12" ht="22.5" customHeight="1">
      <c r="A81" s="26"/>
      <c r="B81" s="33"/>
      <c r="C81" s="34"/>
      <c r="D81" s="44">
        <v>6603</v>
      </c>
      <c r="E81" s="40" t="s">
        <v>230</v>
      </c>
      <c r="F81" s="31">
        <f t="shared" si="13"/>
        <v>0</v>
      </c>
      <c r="G81" s="31"/>
      <c r="H81" s="31"/>
      <c r="I81" s="32"/>
      <c r="J81" s="32"/>
      <c r="K81" s="32"/>
      <c r="L81" s="32"/>
    </row>
    <row r="82" spans="1:12" ht="37.5" customHeight="1">
      <c r="A82" s="26"/>
      <c r="B82" s="33"/>
      <c r="C82" s="34"/>
      <c r="D82" s="39">
        <v>6605</v>
      </c>
      <c r="E82" s="40" t="s">
        <v>231</v>
      </c>
      <c r="F82" s="31">
        <f t="shared" si="13"/>
        <v>0</v>
      </c>
      <c r="G82" s="31"/>
      <c r="H82" s="31"/>
      <c r="I82" s="32"/>
      <c r="J82" s="32"/>
      <c r="K82" s="32"/>
      <c r="L82" s="32"/>
    </row>
    <row r="83" spans="1:12" ht="22.5" customHeight="1">
      <c r="A83" s="26"/>
      <c r="B83" s="33"/>
      <c r="C83" s="34"/>
      <c r="D83" s="39">
        <v>6606</v>
      </c>
      <c r="E83" s="40" t="s">
        <v>232</v>
      </c>
      <c r="F83" s="31">
        <f t="shared" si="13"/>
        <v>0</v>
      </c>
      <c r="G83" s="31"/>
      <c r="H83" s="31"/>
      <c r="I83" s="32"/>
      <c r="J83" s="32"/>
      <c r="K83" s="32"/>
      <c r="L83" s="32"/>
    </row>
    <row r="84" spans="1:12" ht="22.5" customHeight="1">
      <c r="A84" s="26"/>
      <c r="B84" s="33"/>
      <c r="C84" s="34"/>
      <c r="D84" s="39">
        <v>6608</v>
      </c>
      <c r="E84" s="40" t="s">
        <v>233</v>
      </c>
      <c r="F84" s="31">
        <f t="shared" si="13"/>
        <v>0</v>
      </c>
      <c r="G84" s="31"/>
      <c r="H84" s="31"/>
      <c r="I84" s="32"/>
      <c r="J84" s="32"/>
      <c r="K84" s="32"/>
      <c r="L84" s="32"/>
    </row>
    <row r="85" spans="1:12" ht="22.5" customHeight="1">
      <c r="A85" s="26"/>
      <c r="B85" s="33"/>
      <c r="C85" s="34"/>
      <c r="D85" s="39">
        <v>6618</v>
      </c>
      <c r="E85" s="40" t="s">
        <v>234</v>
      </c>
      <c r="F85" s="31">
        <f t="shared" si="13"/>
        <v>0</v>
      </c>
      <c r="G85" s="31"/>
      <c r="H85" s="31"/>
      <c r="I85" s="32"/>
      <c r="J85" s="32"/>
      <c r="K85" s="32"/>
      <c r="L85" s="32"/>
    </row>
    <row r="86" spans="1:12" ht="22.5" customHeight="1">
      <c r="A86" s="26"/>
      <c r="B86" s="33"/>
      <c r="C86" s="34"/>
      <c r="D86" s="39">
        <v>6649</v>
      </c>
      <c r="E86" s="40" t="s">
        <v>235</v>
      </c>
      <c r="F86" s="31">
        <f t="shared" si="13"/>
        <v>0</v>
      </c>
      <c r="G86" s="31"/>
      <c r="H86" s="31"/>
      <c r="I86" s="32"/>
      <c r="J86" s="32"/>
      <c r="K86" s="32"/>
      <c r="L86" s="32"/>
    </row>
    <row r="87" spans="1:12" ht="22.5" customHeight="1">
      <c r="A87" s="26"/>
      <c r="B87" s="47"/>
      <c r="C87" s="48">
        <v>6650</v>
      </c>
      <c r="D87" s="50"/>
      <c r="E87" s="49" t="s">
        <v>236</v>
      </c>
      <c r="F87" s="32">
        <f t="shared" ref="F87:H87" si="28">SUM(F88:F96)</f>
        <v>0</v>
      </c>
      <c r="G87" s="32">
        <f t="shared" si="28"/>
        <v>0</v>
      </c>
      <c r="H87" s="32">
        <f t="shared" si="28"/>
        <v>0</v>
      </c>
      <c r="I87" s="32">
        <f t="shared" ref="I87:L87" si="29">SUM(I88:I96)</f>
        <v>0</v>
      </c>
      <c r="J87" s="32">
        <f t="shared" si="29"/>
        <v>0</v>
      </c>
      <c r="K87" s="32">
        <f t="shared" si="29"/>
        <v>0</v>
      </c>
      <c r="L87" s="32">
        <f t="shared" si="29"/>
        <v>0</v>
      </c>
    </row>
    <row r="88" spans="1:12" ht="22.5" customHeight="1">
      <c r="A88" s="26"/>
      <c r="B88" s="33"/>
      <c r="C88" s="34"/>
      <c r="D88" s="44">
        <v>6651</v>
      </c>
      <c r="E88" s="40" t="s">
        <v>237</v>
      </c>
      <c r="F88" s="31">
        <f t="shared" si="13"/>
        <v>0</v>
      </c>
      <c r="G88" s="31"/>
      <c r="H88" s="31"/>
      <c r="I88" s="32"/>
      <c r="J88" s="32"/>
      <c r="K88" s="32"/>
      <c r="L88" s="32"/>
    </row>
    <row r="89" spans="1:12" ht="22.5" customHeight="1">
      <c r="A89" s="26"/>
      <c r="B89" s="33"/>
      <c r="C89" s="34"/>
      <c r="D89" s="44">
        <v>6652</v>
      </c>
      <c r="E89" s="40" t="s">
        <v>238</v>
      </c>
      <c r="F89" s="31">
        <f t="shared" si="13"/>
        <v>0</v>
      </c>
      <c r="G89" s="31"/>
      <c r="H89" s="31"/>
      <c r="I89" s="32"/>
      <c r="J89" s="32"/>
      <c r="K89" s="32"/>
      <c r="L89" s="32"/>
    </row>
    <row r="90" spans="1:12" ht="22.5" customHeight="1">
      <c r="A90" s="26"/>
      <c r="B90" s="33"/>
      <c r="C90" s="34"/>
      <c r="D90" s="44">
        <v>6653</v>
      </c>
      <c r="E90" s="40" t="s">
        <v>239</v>
      </c>
      <c r="F90" s="31">
        <f t="shared" si="13"/>
        <v>0</v>
      </c>
      <c r="G90" s="31"/>
      <c r="H90" s="31"/>
      <c r="I90" s="32"/>
      <c r="J90" s="32"/>
      <c r="K90" s="32"/>
      <c r="L90" s="32"/>
    </row>
    <row r="91" spans="1:12" ht="22.5" customHeight="1">
      <c r="A91" s="26"/>
      <c r="B91" s="33"/>
      <c r="C91" s="34"/>
      <c r="D91" s="44">
        <v>6654</v>
      </c>
      <c r="E91" s="40" t="s">
        <v>240</v>
      </c>
      <c r="F91" s="31">
        <f t="shared" si="13"/>
        <v>0</v>
      </c>
      <c r="G91" s="31"/>
      <c r="H91" s="31"/>
      <c r="I91" s="32"/>
      <c r="J91" s="32"/>
      <c r="K91" s="32"/>
      <c r="L91" s="32"/>
    </row>
    <row r="92" spans="1:12" ht="22.5" customHeight="1">
      <c r="A92" s="26"/>
      <c r="B92" s="33"/>
      <c r="C92" s="34"/>
      <c r="D92" s="44">
        <v>6655</v>
      </c>
      <c r="E92" s="40" t="s">
        <v>241</v>
      </c>
      <c r="F92" s="31">
        <f t="shared" si="13"/>
        <v>0</v>
      </c>
      <c r="G92" s="31"/>
      <c r="H92" s="31"/>
      <c r="I92" s="32"/>
      <c r="J92" s="32"/>
      <c r="K92" s="32"/>
      <c r="L92" s="32"/>
    </row>
    <row r="93" spans="1:12" ht="22.5" customHeight="1">
      <c r="A93" s="26"/>
      <c r="B93" s="33"/>
      <c r="C93" s="34"/>
      <c r="D93" s="44">
        <v>6656</v>
      </c>
      <c r="E93" s="40" t="s">
        <v>242</v>
      </c>
      <c r="F93" s="31">
        <f t="shared" si="13"/>
        <v>0</v>
      </c>
      <c r="G93" s="31"/>
      <c r="H93" s="31"/>
      <c r="I93" s="32"/>
      <c r="J93" s="32"/>
      <c r="K93" s="32"/>
      <c r="L93" s="32"/>
    </row>
    <row r="94" spans="1:12" ht="22.5" customHeight="1">
      <c r="A94" s="26"/>
      <c r="B94" s="33"/>
      <c r="C94" s="34"/>
      <c r="D94" s="44">
        <v>6657</v>
      </c>
      <c r="E94" s="40" t="s">
        <v>243</v>
      </c>
      <c r="F94" s="31">
        <f t="shared" si="13"/>
        <v>0</v>
      </c>
      <c r="G94" s="31"/>
      <c r="H94" s="31"/>
      <c r="I94" s="32"/>
      <c r="J94" s="32"/>
      <c r="K94" s="32"/>
      <c r="L94" s="32"/>
    </row>
    <row r="95" spans="1:12" ht="22.5" customHeight="1">
      <c r="A95" s="26"/>
      <c r="B95" s="33"/>
      <c r="C95" s="34"/>
      <c r="D95" s="39">
        <v>6658</v>
      </c>
      <c r="E95" s="40" t="s">
        <v>244</v>
      </c>
      <c r="F95" s="31">
        <f t="shared" si="13"/>
        <v>0</v>
      </c>
      <c r="G95" s="31"/>
      <c r="H95" s="31"/>
      <c r="I95" s="32"/>
      <c r="J95" s="32"/>
      <c r="K95" s="32"/>
      <c r="L95" s="32"/>
    </row>
    <row r="96" spans="1:12" ht="22.5" customHeight="1">
      <c r="A96" s="26"/>
      <c r="B96" s="33"/>
      <c r="C96" s="34"/>
      <c r="D96" s="39">
        <v>6699</v>
      </c>
      <c r="E96" s="40" t="s">
        <v>93</v>
      </c>
      <c r="F96" s="31">
        <f t="shared" si="13"/>
        <v>0</v>
      </c>
      <c r="G96" s="31"/>
      <c r="H96" s="31"/>
      <c r="I96" s="32"/>
      <c r="J96" s="32"/>
      <c r="K96" s="32"/>
      <c r="L96" s="32"/>
    </row>
    <row r="97" spans="1:12" ht="22.5" customHeight="1">
      <c r="A97" s="26"/>
      <c r="B97" s="33"/>
      <c r="C97" s="34">
        <v>6700</v>
      </c>
      <c r="D97" s="35"/>
      <c r="E97" s="36" t="s">
        <v>245</v>
      </c>
      <c r="F97" s="32">
        <f t="shared" ref="F97:H97" si="30">SUM(F98:F103)</f>
        <v>0</v>
      </c>
      <c r="G97" s="32">
        <f t="shared" si="30"/>
        <v>0</v>
      </c>
      <c r="H97" s="32">
        <f t="shared" si="30"/>
        <v>0</v>
      </c>
      <c r="I97" s="32">
        <f t="shared" ref="I97:L97" si="31">SUM(I98:I103)</f>
        <v>0</v>
      </c>
      <c r="J97" s="32">
        <f t="shared" si="31"/>
        <v>0</v>
      </c>
      <c r="K97" s="32">
        <f t="shared" si="31"/>
        <v>0</v>
      </c>
      <c r="L97" s="32">
        <f t="shared" si="31"/>
        <v>0</v>
      </c>
    </row>
    <row r="98" spans="1:12" ht="22.5" customHeight="1">
      <c r="A98" s="26"/>
      <c r="B98" s="33"/>
      <c r="C98" s="34"/>
      <c r="D98" s="44">
        <v>6701</v>
      </c>
      <c r="E98" s="40" t="s">
        <v>239</v>
      </c>
      <c r="F98" s="31">
        <f t="shared" si="13"/>
        <v>0</v>
      </c>
      <c r="G98" s="31"/>
      <c r="H98" s="31"/>
      <c r="I98" s="32"/>
      <c r="J98" s="32"/>
      <c r="K98" s="32"/>
      <c r="L98" s="32"/>
    </row>
    <row r="99" spans="1:12" ht="22.5" customHeight="1">
      <c r="A99" s="26"/>
      <c r="B99" s="33"/>
      <c r="C99" s="34"/>
      <c r="D99" s="44">
        <v>6702</v>
      </c>
      <c r="E99" s="40" t="s">
        <v>246</v>
      </c>
      <c r="F99" s="31">
        <f t="shared" si="13"/>
        <v>0</v>
      </c>
      <c r="G99" s="31"/>
      <c r="H99" s="31"/>
      <c r="I99" s="32"/>
      <c r="J99" s="32"/>
      <c r="K99" s="32"/>
      <c r="L99" s="32"/>
    </row>
    <row r="100" spans="1:12" ht="22.5" customHeight="1">
      <c r="A100" s="26"/>
      <c r="B100" s="33"/>
      <c r="C100" s="34"/>
      <c r="D100" s="44">
        <v>6703</v>
      </c>
      <c r="E100" s="40" t="s">
        <v>240</v>
      </c>
      <c r="F100" s="31">
        <f t="shared" si="13"/>
        <v>0</v>
      </c>
      <c r="G100" s="31"/>
      <c r="H100" s="31"/>
      <c r="I100" s="32"/>
      <c r="J100" s="32"/>
      <c r="K100" s="32"/>
      <c r="L100" s="32"/>
    </row>
    <row r="101" spans="1:12" ht="22.5" customHeight="1">
      <c r="A101" s="26"/>
      <c r="B101" s="33"/>
      <c r="C101" s="34"/>
      <c r="D101" s="44">
        <v>6704</v>
      </c>
      <c r="E101" s="40" t="s">
        <v>247</v>
      </c>
      <c r="F101" s="31">
        <f t="shared" si="13"/>
        <v>0</v>
      </c>
      <c r="G101" s="31"/>
      <c r="H101" s="31"/>
      <c r="I101" s="32"/>
      <c r="J101" s="32"/>
      <c r="K101" s="32"/>
      <c r="L101" s="32"/>
    </row>
    <row r="102" spans="1:12" ht="22.5" customHeight="1">
      <c r="A102" s="26"/>
      <c r="B102" s="33"/>
      <c r="C102" s="34"/>
      <c r="D102" s="44">
        <v>6705</v>
      </c>
      <c r="E102" s="40" t="s">
        <v>248</v>
      </c>
      <c r="F102" s="31">
        <f t="shared" ref="F102:F103" si="32">+G102+H102+I102+J102+K102+L102</f>
        <v>0</v>
      </c>
      <c r="G102" s="31"/>
      <c r="H102" s="31"/>
      <c r="I102" s="32"/>
      <c r="J102" s="32"/>
      <c r="K102" s="32"/>
      <c r="L102" s="32"/>
    </row>
    <row r="103" spans="1:12" ht="22.5" customHeight="1">
      <c r="A103" s="26"/>
      <c r="B103" s="33"/>
      <c r="C103" s="34"/>
      <c r="D103" s="39">
        <v>6749</v>
      </c>
      <c r="E103" s="40" t="s">
        <v>216</v>
      </c>
      <c r="F103" s="31">
        <f t="shared" si="32"/>
        <v>0</v>
      </c>
      <c r="G103" s="31"/>
      <c r="H103" s="31"/>
      <c r="I103" s="32"/>
      <c r="J103" s="32"/>
      <c r="K103" s="32"/>
      <c r="L103" s="32"/>
    </row>
    <row r="104" spans="1:12" ht="22.5" customHeight="1">
      <c r="A104" s="26"/>
      <c r="B104" s="33"/>
      <c r="C104" s="34">
        <v>6750</v>
      </c>
      <c r="D104" s="35"/>
      <c r="E104" s="36" t="s">
        <v>249</v>
      </c>
      <c r="F104" s="32">
        <f t="shared" ref="F104:H104" si="33">SUM(F105:F113)</f>
        <v>0</v>
      </c>
      <c r="G104" s="32">
        <f t="shared" si="33"/>
        <v>0</v>
      </c>
      <c r="H104" s="32">
        <f t="shared" si="33"/>
        <v>0</v>
      </c>
      <c r="I104" s="32">
        <f t="shared" ref="I104:L104" si="34">SUM(I105:I113)</f>
        <v>0</v>
      </c>
      <c r="J104" s="32">
        <f t="shared" si="34"/>
        <v>0</v>
      </c>
      <c r="K104" s="32">
        <f t="shared" si="34"/>
        <v>0</v>
      </c>
      <c r="L104" s="32">
        <f t="shared" si="34"/>
        <v>0</v>
      </c>
    </row>
    <row r="105" spans="1:12" ht="22.5" customHeight="1">
      <c r="A105" s="26"/>
      <c r="B105" s="33"/>
      <c r="C105" s="34"/>
      <c r="D105" s="39">
        <v>6751</v>
      </c>
      <c r="E105" s="40" t="s">
        <v>250</v>
      </c>
      <c r="F105" s="31">
        <f t="shared" ref="F105:F113" si="35">+G105+H105+I105+J105+K105+L105</f>
        <v>0</v>
      </c>
      <c r="G105" s="31"/>
      <c r="H105" s="31"/>
      <c r="I105" s="32"/>
      <c r="J105" s="32"/>
      <c r="K105" s="32"/>
      <c r="L105" s="32"/>
    </row>
    <row r="106" spans="1:12" ht="22.5" customHeight="1">
      <c r="A106" s="26"/>
      <c r="B106" s="33"/>
      <c r="C106" s="34"/>
      <c r="D106" s="39">
        <v>6752</v>
      </c>
      <c r="E106" s="40" t="s">
        <v>251</v>
      </c>
      <c r="F106" s="31">
        <f t="shared" si="35"/>
        <v>0</v>
      </c>
      <c r="G106" s="31"/>
      <c r="H106" s="31"/>
      <c r="I106" s="32"/>
      <c r="J106" s="32"/>
      <c r="K106" s="32"/>
      <c r="L106" s="32"/>
    </row>
    <row r="107" spans="1:12" ht="22.5" customHeight="1">
      <c r="A107" s="26"/>
      <c r="B107" s="33"/>
      <c r="C107" s="34"/>
      <c r="D107" s="39">
        <v>6754</v>
      </c>
      <c r="E107" s="40" t="s">
        <v>252</v>
      </c>
      <c r="F107" s="31">
        <f t="shared" si="35"/>
        <v>0</v>
      </c>
      <c r="G107" s="31"/>
      <c r="H107" s="31"/>
      <c r="I107" s="32"/>
      <c r="J107" s="32"/>
      <c r="K107" s="32"/>
      <c r="L107" s="32"/>
    </row>
    <row r="108" spans="1:12" ht="22.5" customHeight="1">
      <c r="A108" s="26"/>
      <c r="B108" s="33"/>
      <c r="C108" s="34"/>
      <c r="D108" s="39">
        <v>6755</v>
      </c>
      <c r="E108" s="40" t="s">
        <v>253</v>
      </c>
      <c r="F108" s="31">
        <f t="shared" si="35"/>
        <v>0</v>
      </c>
      <c r="G108" s="31"/>
      <c r="H108" s="31"/>
      <c r="I108" s="32"/>
      <c r="J108" s="32"/>
      <c r="K108" s="32"/>
      <c r="L108" s="32"/>
    </row>
    <row r="109" spans="1:12" ht="22.5" customHeight="1">
      <c r="A109" s="26"/>
      <c r="B109" s="33"/>
      <c r="C109" s="34"/>
      <c r="D109" s="39">
        <v>6756</v>
      </c>
      <c r="E109" s="40" t="s">
        <v>254</v>
      </c>
      <c r="F109" s="31">
        <f t="shared" si="35"/>
        <v>0</v>
      </c>
      <c r="G109" s="31"/>
      <c r="H109" s="31"/>
      <c r="I109" s="32"/>
      <c r="J109" s="32"/>
      <c r="K109" s="32"/>
      <c r="L109" s="32"/>
    </row>
    <row r="110" spans="1:12" ht="22.5" customHeight="1">
      <c r="A110" s="26"/>
      <c r="B110" s="33"/>
      <c r="C110" s="34"/>
      <c r="D110" s="39">
        <v>6757</v>
      </c>
      <c r="E110" s="40" t="s">
        <v>255</v>
      </c>
      <c r="F110" s="31">
        <f t="shared" si="35"/>
        <v>0</v>
      </c>
      <c r="G110" s="31"/>
      <c r="H110" s="31"/>
      <c r="I110" s="32"/>
      <c r="J110" s="32"/>
      <c r="K110" s="32"/>
      <c r="L110" s="32"/>
    </row>
    <row r="111" spans="1:12" ht="22.5" customHeight="1">
      <c r="A111" s="26"/>
      <c r="B111" s="33"/>
      <c r="C111" s="34"/>
      <c r="D111" s="39">
        <v>6758</v>
      </c>
      <c r="E111" s="40" t="s">
        <v>256</v>
      </c>
      <c r="F111" s="31">
        <f t="shared" si="35"/>
        <v>0</v>
      </c>
      <c r="G111" s="31"/>
      <c r="H111" s="31"/>
      <c r="I111" s="32"/>
      <c r="J111" s="32"/>
      <c r="K111" s="32"/>
      <c r="L111" s="32"/>
    </row>
    <row r="112" spans="1:12" ht="22.5" customHeight="1">
      <c r="A112" s="26"/>
      <c r="B112" s="33"/>
      <c r="C112" s="34"/>
      <c r="D112" s="44">
        <v>6761</v>
      </c>
      <c r="E112" s="40" t="s">
        <v>257</v>
      </c>
      <c r="F112" s="31">
        <f t="shared" si="35"/>
        <v>0</v>
      </c>
      <c r="G112" s="31"/>
      <c r="H112" s="31"/>
      <c r="I112" s="32"/>
      <c r="J112" s="32"/>
      <c r="K112" s="32"/>
      <c r="L112" s="32"/>
    </row>
    <row r="113" spans="1:12" ht="22.5" customHeight="1">
      <c r="A113" s="26"/>
      <c r="B113" s="33"/>
      <c r="C113" s="34"/>
      <c r="D113" s="44">
        <v>6799</v>
      </c>
      <c r="E113" s="42" t="s">
        <v>258</v>
      </c>
      <c r="F113" s="31">
        <f t="shared" si="35"/>
        <v>0</v>
      </c>
      <c r="G113" s="31"/>
      <c r="H113" s="31"/>
      <c r="I113" s="32"/>
      <c r="J113" s="32"/>
      <c r="K113" s="32"/>
      <c r="L113" s="32"/>
    </row>
    <row r="114" spans="1:12" ht="22.5" customHeight="1">
      <c r="A114" s="26"/>
      <c r="B114" s="33"/>
      <c r="C114" s="34">
        <v>6800</v>
      </c>
      <c r="D114" s="35"/>
      <c r="E114" s="46" t="s">
        <v>259</v>
      </c>
      <c r="F114" s="32">
        <f t="shared" ref="F114:H114" si="36">SUM(F115:F120)</f>
        <v>0</v>
      </c>
      <c r="G114" s="32">
        <f t="shared" si="36"/>
        <v>0</v>
      </c>
      <c r="H114" s="32">
        <f t="shared" si="36"/>
        <v>0</v>
      </c>
      <c r="I114" s="32">
        <f t="shared" ref="I114:L114" si="37">SUM(I115:I120)</f>
        <v>0</v>
      </c>
      <c r="J114" s="32">
        <f t="shared" si="37"/>
        <v>0</v>
      </c>
      <c r="K114" s="32">
        <f t="shared" si="37"/>
        <v>0</v>
      </c>
      <c r="L114" s="32">
        <f t="shared" si="37"/>
        <v>0</v>
      </c>
    </row>
    <row r="115" spans="1:12" ht="22.5" customHeight="1">
      <c r="A115" s="26"/>
      <c r="B115" s="33"/>
      <c r="C115" s="34"/>
      <c r="D115" s="44">
        <v>6801</v>
      </c>
      <c r="E115" s="42" t="s">
        <v>260</v>
      </c>
      <c r="F115" s="31">
        <f t="shared" ref="F115:F120" si="38">+G115+H115+I115+J115+K115+L115</f>
        <v>0</v>
      </c>
      <c r="G115" s="31"/>
      <c r="H115" s="31"/>
      <c r="I115" s="32"/>
      <c r="J115" s="32"/>
      <c r="K115" s="32"/>
      <c r="L115" s="32"/>
    </row>
    <row r="116" spans="1:12" ht="22.5" customHeight="1">
      <c r="A116" s="26"/>
      <c r="B116" s="33"/>
      <c r="C116" s="34"/>
      <c r="D116" s="44">
        <v>6802</v>
      </c>
      <c r="E116" s="42" t="s">
        <v>261</v>
      </c>
      <c r="F116" s="31">
        <f t="shared" si="38"/>
        <v>0</v>
      </c>
      <c r="G116" s="31"/>
      <c r="H116" s="31"/>
      <c r="I116" s="32"/>
      <c r="J116" s="32"/>
      <c r="K116" s="32"/>
      <c r="L116" s="32"/>
    </row>
    <row r="117" spans="1:12" ht="22.5" customHeight="1">
      <c r="A117" s="26"/>
      <c r="B117" s="33"/>
      <c r="C117" s="34"/>
      <c r="D117" s="44">
        <v>6803</v>
      </c>
      <c r="E117" s="42" t="s">
        <v>240</v>
      </c>
      <c r="F117" s="31">
        <f t="shared" si="38"/>
        <v>0</v>
      </c>
      <c r="G117" s="31"/>
      <c r="H117" s="31"/>
      <c r="I117" s="32"/>
      <c r="J117" s="32"/>
      <c r="K117" s="32"/>
      <c r="L117" s="32"/>
    </row>
    <row r="118" spans="1:12" ht="22.5" customHeight="1">
      <c r="A118" s="26"/>
      <c r="B118" s="33"/>
      <c r="C118" s="34"/>
      <c r="D118" s="44">
        <v>6805</v>
      </c>
      <c r="E118" s="42" t="s">
        <v>262</v>
      </c>
      <c r="F118" s="31">
        <f t="shared" si="38"/>
        <v>0</v>
      </c>
      <c r="G118" s="31"/>
      <c r="H118" s="31"/>
      <c r="I118" s="32"/>
      <c r="J118" s="32"/>
      <c r="K118" s="32"/>
      <c r="L118" s="32"/>
    </row>
    <row r="119" spans="1:12" ht="22.5" customHeight="1">
      <c r="A119" s="26"/>
      <c r="B119" s="33"/>
      <c r="C119" s="34"/>
      <c r="D119" s="44">
        <v>6806</v>
      </c>
      <c r="E119" s="42" t="s">
        <v>263</v>
      </c>
      <c r="F119" s="31">
        <f t="shared" si="38"/>
        <v>0</v>
      </c>
      <c r="G119" s="31"/>
      <c r="H119" s="31"/>
      <c r="I119" s="32"/>
      <c r="J119" s="32"/>
      <c r="K119" s="32"/>
      <c r="L119" s="32"/>
    </row>
    <row r="120" spans="1:12" ht="22.5" customHeight="1">
      <c r="A120" s="26"/>
      <c r="B120" s="33"/>
      <c r="C120" s="34"/>
      <c r="D120" s="44">
        <v>6849</v>
      </c>
      <c r="E120" s="42" t="s">
        <v>216</v>
      </c>
      <c r="F120" s="31">
        <f t="shared" si="38"/>
        <v>0</v>
      </c>
      <c r="G120" s="31"/>
      <c r="H120" s="31"/>
      <c r="I120" s="32"/>
      <c r="J120" s="32"/>
      <c r="K120" s="32"/>
      <c r="L120" s="32"/>
    </row>
    <row r="121" spans="1:12" ht="22.5" customHeight="1">
      <c r="A121" s="26"/>
      <c r="B121" s="33"/>
      <c r="C121" s="34">
        <v>6850</v>
      </c>
      <c r="D121" s="35"/>
      <c r="E121" s="49" t="s">
        <v>264</v>
      </c>
      <c r="F121" s="32">
        <f t="shared" ref="F121:H121" si="39">SUM(F122:F126)</f>
        <v>0</v>
      </c>
      <c r="G121" s="32">
        <f t="shared" si="39"/>
        <v>0</v>
      </c>
      <c r="H121" s="32">
        <f t="shared" si="39"/>
        <v>0</v>
      </c>
      <c r="I121" s="32">
        <f t="shared" ref="I121:L121" si="40">SUM(I122:I126)</f>
        <v>0</v>
      </c>
      <c r="J121" s="32">
        <f t="shared" si="40"/>
        <v>0</v>
      </c>
      <c r="K121" s="32">
        <f t="shared" si="40"/>
        <v>0</v>
      </c>
      <c r="L121" s="32">
        <f t="shared" si="40"/>
        <v>0</v>
      </c>
    </row>
    <row r="122" spans="1:12" ht="22.5" customHeight="1">
      <c r="A122" s="26"/>
      <c r="B122" s="33"/>
      <c r="C122" s="34"/>
      <c r="D122" s="44">
        <v>6851</v>
      </c>
      <c r="E122" s="42" t="s">
        <v>265</v>
      </c>
      <c r="F122" s="31">
        <f t="shared" ref="F122:F126" si="41">+G122+H122+I122+J122+K122+L122</f>
        <v>0</v>
      </c>
      <c r="G122" s="31"/>
      <c r="H122" s="31"/>
      <c r="I122" s="32"/>
      <c r="J122" s="32"/>
      <c r="K122" s="32"/>
      <c r="L122" s="32"/>
    </row>
    <row r="123" spans="1:12" ht="22.5" customHeight="1">
      <c r="A123" s="26"/>
      <c r="B123" s="33"/>
      <c r="C123" s="34"/>
      <c r="D123" s="44">
        <v>6852</v>
      </c>
      <c r="E123" s="42" t="s">
        <v>261</v>
      </c>
      <c r="F123" s="31">
        <f t="shared" si="41"/>
        <v>0</v>
      </c>
      <c r="G123" s="31"/>
      <c r="H123" s="31"/>
      <c r="I123" s="32"/>
      <c r="J123" s="32"/>
      <c r="K123" s="32"/>
      <c r="L123" s="32"/>
    </row>
    <row r="124" spans="1:12" ht="22.5" customHeight="1">
      <c r="A124" s="26"/>
      <c r="B124" s="33"/>
      <c r="C124" s="34"/>
      <c r="D124" s="44">
        <v>6853</v>
      </c>
      <c r="E124" s="42" t="s">
        <v>240</v>
      </c>
      <c r="F124" s="31">
        <f t="shared" si="41"/>
        <v>0</v>
      </c>
      <c r="G124" s="31"/>
      <c r="H124" s="31"/>
      <c r="I124" s="32"/>
      <c r="J124" s="32"/>
      <c r="K124" s="32"/>
      <c r="L124" s="32"/>
    </row>
    <row r="125" spans="1:12" ht="22.5" customHeight="1">
      <c r="A125" s="26"/>
      <c r="B125" s="33"/>
      <c r="C125" s="34"/>
      <c r="D125" s="44">
        <v>6855</v>
      </c>
      <c r="E125" s="42" t="s">
        <v>262</v>
      </c>
      <c r="F125" s="31">
        <f t="shared" si="41"/>
        <v>0</v>
      </c>
      <c r="G125" s="31"/>
      <c r="H125" s="31"/>
      <c r="I125" s="32"/>
      <c r="J125" s="32"/>
      <c r="K125" s="32"/>
      <c r="L125" s="32"/>
    </row>
    <row r="126" spans="1:12" ht="22.5" customHeight="1">
      <c r="A126" s="26"/>
      <c r="B126" s="33"/>
      <c r="C126" s="34"/>
      <c r="D126" s="44">
        <v>6899</v>
      </c>
      <c r="E126" s="42" t="s">
        <v>216</v>
      </c>
      <c r="F126" s="31">
        <f t="shared" si="41"/>
        <v>0</v>
      </c>
      <c r="G126" s="31"/>
      <c r="H126" s="31"/>
      <c r="I126" s="32"/>
      <c r="J126" s="32"/>
      <c r="K126" s="32"/>
      <c r="L126" s="32"/>
    </row>
    <row r="127" spans="1:12" ht="57" customHeight="1">
      <c r="A127" s="26"/>
      <c r="B127" s="33"/>
      <c r="C127" s="51">
        <v>6900</v>
      </c>
      <c r="D127" s="35"/>
      <c r="E127" s="41" t="s">
        <v>266</v>
      </c>
      <c r="F127" s="32">
        <f t="shared" ref="F127:H127" si="42">SUM(F128:F139)</f>
        <v>0</v>
      </c>
      <c r="G127" s="32">
        <f t="shared" si="42"/>
        <v>0</v>
      </c>
      <c r="H127" s="32">
        <f t="shared" si="42"/>
        <v>0</v>
      </c>
      <c r="I127" s="32">
        <f t="shared" ref="I127:L127" si="43">SUM(I128:I139)</f>
        <v>0</v>
      </c>
      <c r="J127" s="32">
        <f t="shared" si="43"/>
        <v>0</v>
      </c>
      <c r="K127" s="32">
        <f t="shared" si="43"/>
        <v>0</v>
      </c>
      <c r="L127" s="32">
        <f t="shared" si="43"/>
        <v>0</v>
      </c>
    </row>
    <row r="128" spans="1:12" ht="22.5" customHeight="1">
      <c r="A128" s="26"/>
      <c r="B128" s="33"/>
      <c r="C128" s="34"/>
      <c r="D128" s="44">
        <v>6901</v>
      </c>
      <c r="E128" s="40" t="s">
        <v>267</v>
      </c>
      <c r="F128" s="31">
        <f t="shared" ref="F128:F139" si="44">+G128+H128+I128+J128+K128+L128</f>
        <v>0</v>
      </c>
      <c r="G128" s="31"/>
      <c r="H128" s="31"/>
      <c r="I128" s="32"/>
      <c r="J128" s="32"/>
      <c r="K128" s="32"/>
      <c r="L128" s="32"/>
    </row>
    <row r="129" spans="1:12" ht="22.5" customHeight="1">
      <c r="A129" s="26"/>
      <c r="B129" s="33"/>
      <c r="C129" s="34"/>
      <c r="D129" s="44">
        <v>6902</v>
      </c>
      <c r="E129" s="40" t="s">
        <v>268</v>
      </c>
      <c r="F129" s="31">
        <f t="shared" si="44"/>
        <v>0</v>
      </c>
      <c r="G129" s="31"/>
      <c r="H129" s="31"/>
      <c r="I129" s="32"/>
      <c r="J129" s="32"/>
      <c r="K129" s="32"/>
      <c r="L129" s="32"/>
    </row>
    <row r="130" spans="1:12" ht="22.5" customHeight="1">
      <c r="A130" s="26"/>
      <c r="B130" s="33"/>
      <c r="C130" s="34"/>
      <c r="D130" s="44">
        <v>6903</v>
      </c>
      <c r="E130" s="40" t="s">
        <v>269</v>
      </c>
      <c r="F130" s="31">
        <f t="shared" si="44"/>
        <v>0</v>
      </c>
      <c r="G130" s="31"/>
      <c r="H130" s="31"/>
      <c r="I130" s="32"/>
      <c r="J130" s="32"/>
      <c r="K130" s="32"/>
      <c r="L130" s="32"/>
    </row>
    <row r="131" spans="1:12" ht="22.5" customHeight="1">
      <c r="A131" s="26"/>
      <c r="B131" s="33"/>
      <c r="C131" s="34"/>
      <c r="D131" s="39">
        <v>6905</v>
      </c>
      <c r="E131" s="40" t="s">
        <v>270</v>
      </c>
      <c r="F131" s="31">
        <f t="shared" si="44"/>
        <v>0</v>
      </c>
      <c r="G131" s="31"/>
      <c r="H131" s="31"/>
      <c r="I131" s="32"/>
      <c r="J131" s="32"/>
      <c r="K131" s="32"/>
      <c r="L131" s="32"/>
    </row>
    <row r="132" spans="1:12" ht="22.5" customHeight="1">
      <c r="A132" s="26"/>
      <c r="B132" s="33"/>
      <c r="C132" s="34"/>
      <c r="D132" s="39">
        <v>6907</v>
      </c>
      <c r="E132" s="40" t="s">
        <v>271</v>
      </c>
      <c r="F132" s="31">
        <f t="shared" si="44"/>
        <v>0</v>
      </c>
      <c r="G132" s="31"/>
      <c r="H132" s="31"/>
      <c r="I132" s="32"/>
      <c r="J132" s="32"/>
      <c r="K132" s="32"/>
      <c r="L132" s="32"/>
    </row>
    <row r="133" spans="1:12" ht="22.5" customHeight="1">
      <c r="A133" s="26"/>
      <c r="B133" s="33"/>
      <c r="C133" s="34"/>
      <c r="D133" s="39">
        <v>6912</v>
      </c>
      <c r="E133" s="40" t="s">
        <v>272</v>
      </c>
      <c r="F133" s="31">
        <f t="shared" si="44"/>
        <v>0</v>
      </c>
      <c r="G133" s="31"/>
      <c r="H133" s="31"/>
      <c r="I133" s="32"/>
      <c r="J133" s="32"/>
      <c r="K133" s="32"/>
      <c r="L133" s="32"/>
    </row>
    <row r="134" spans="1:12" ht="22.5" customHeight="1">
      <c r="A134" s="26"/>
      <c r="B134" s="33"/>
      <c r="C134" s="34"/>
      <c r="D134" s="39">
        <v>6913</v>
      </c>
      <c r="E134" s="40" t="s">
        <v>273</v>
      </c>
      <c r="F134" s="31">
        <f t="shared" si="44"/>
        <v>0</v>
      </c>
      <c r="G134" s="31"/>
      <c r="H134" s="31"/>
      <c r="I134" s="32"/>
      <c r="J134" s="32"/>
      <c r="K134" s="32"/>
      <c r="L134" s="32"/>
    </row>
    <row r="135" spans="1:12" ht="22.5" customHeight="1">
      <c r="A135" s="26"/>
      <c r="B135" s="33"/>
      <c r="C135" s="34"/>
      <c r="D135" s="39">
        <v>6918</v>
      </c>
      <c r="E135" s="40" t="s">
        <v>274</v>
      </c>
      <c r="F135" s="31">
        <f t="shared" si="44"/>
        <v>0</v>
      </c>
      <c r="G135" s="31"/>
      <c r="H135" s="31"/>
      <c r="I135" s="32"/>
      <c r="J135" s="32"/>
      <c r="K135" s="32"/>
      <c r="L135" s="32"/>
    </row>
    <row r="136" spans="1:12" ht="22.5" customHeight="1">
      <c r="A136" s="26"/>
      <c r="B136" s="33"/>
      <c r="C136" s="34"/>
      <c r="D136" s="39">
        <v>6921</v>
      </c>
      <c r="E136" s="40" t="s">
        <v>275</v>
      </c>
      <c r="F136" s="31">
        <f t="shared" si="44"/>
        <v>0</v>
      </c>
      <c r="G136" s="31"/>
      <c r="H136" s="31"/>
      <c r="I136" s="32"/>
      <c r="J136" s="32"/>
      <c r="K136" s="32"/>
      <c r="L136" s="32"/>
    </row>
    <row r="137" spans="1:12" ht="22.5" customHeight="1">
      <c r="A137" s="26"/>
      <c r="B137" s="33"/>
      <c r="C137" s="34"/>
      <c r="D137" s="39">
        <v>6922</v>
      </c>
      <c r="E137" s="40" t="s">
        <v>276</v>
      </c>
      <c r="F137" s="31">
        <f t="shared" si="44"/>
        <v>0</v>
      </c>
      <c r="G137" s="31"/>
      <c r="H137" s="31"/>
      <c r="I137" s="32"/>
      <c r="J137" s="32"/>
      <c r="K137" s="32"/>
      <c r="L137" s="32"/>
    </row>
    <row r="138" spans="1:12" ht="22.5" customHeight="1">
      <c r="A138" s="26"/>
      <c r="B138" s="33"/>
      <c r="C138" s="34"/>
      <c r="D138" s="39">
        <v>6923</v>
      </c>
      <c r="E138" s="40" t="s">
        <v>277</v>
      </c>
      <c r="F138" s="31">
        <f t="shared" si="44"/>
        <v>0</v>
      </c>
      <c r="G138" s="31"/>
      <c r="H138" s="31"/>
      <c r="I138" s="32"/>
      <c r="J138" s="32"/>
      <c r="K138" s="32"/>
      <c r="L138" s="32"/>
    </row>
    <row r="139" spans="1:12" ht="22.5" customHeight="1">
      <c r="A139" s="26"/>
      <c r="B139" s="33"/>
      <c r="C139" s="34"/>
      <c r="D139" s="39">
        <v>6949</v>
      </c>
      <c r="E139" s="40" t="s">
        <v>278</v>
      </c>
      <c r="F139" s="31">
        <f t="shared" si="44"/>
        <v>0</v>
      </c>
      <c r="G139" s="31"/>
      <c r="H139" s="31"/>
      <c r="I139" s="32"/>
      <c r="J139" s="32"/>
      <c r="K139" s="32"/>
      <c r="L139" s="32"/>
    </row>
    <row r="140" spans="1:12" ht="22.5" customHeight="1">
      <c r="A140" s="26"/>
      <c r="B140" s="33"/>
      <c r="C140" s="34">
        <v>6950</v>
      </c>
      <c r="D140" s="39"/>
      <c r="E140" s="36" t="s">
        <v>279</v>
      </c>
      <c r="F140" s="32">
        <f t="shared" ref="F140:H140" si="45">SUM(F141:F146)</f>
        <v>0</v>
      </c>
      <c r="G140" s="32">
        <f t="shared" si="45"/>
        <v>0</v>
      </c>
      <c r="H140" s="32">
        <f t="shared" si="45"/>
        <v>0</v>
      </c>
      <c r="I140" s="32">
        <f t="shared" ref="I140:L140" si="46">SUM(I141:I146)</f>
        <v>0</v>
      </c>
      <c r="J140" s="32">
        <f t="shared" si="46"/>
        <v>0</v>
      </c>
      <c r="K140" s="32">
        <f t="shared" si="46"/>
        <v>0</v>
      </c>
      <c r="L140" s="32">
        <f t="shared" si="46"/>
        <v>0</v>
      </c>
    </row>
    <row r="141" spans="1:12" ht="22.5" customHeight="1">
      <c r="A141" s="26"/>
      <c r="B141" s="33"/>
      <c r="C141" s="34"/>
      <c r="D141" s="39">
        <v>6951</v>
      </c>
      <c r="E141" s="40" t="s">
        <v>267</v>
      </c>
      <c r="F141" s="31">
        <f t="shared" ref="F141:F146" si="47">+G141+H141+I141+J141+K141+L141</f>
        <v>0</v>
      </c>
      <c r="G141" s="31"/>
      <c r="H141" s="31"/>
      <c r="I141" s="32"/>
      <c r="J141" s="32"/>
      <c r="K141" s="32"/>
      <c r="L141" s="32"/>
    </row>
    <row r="142" spans="1:12" ht="22.5" customHeight="1">
      <c r="A142" s="26"/>
      <c r="B142" s="33"/>
      <c r="C142" s="34"/>
      <c r="D142" s="39">
        <v>6952</v>
      </c>
      <c r="E142" s="40" t="s">
        <v>268</v>
      </c>
      <c r="F142" s="31">
        <f t="shared" si="47"/>
        <v>0</v>
      </c>
      <c r="G142" s="31"/>
      <c r="H142" s="31"/>
      <c r="I142" s="32"/>
      <c r="J142" s="32"/>
      <c r="K142" s="32"/>
      <c r="L142" s="32"/>
    </row>
    <row r="143" spans="1:12" ht="22.5" customHeight="1">
      <c r="A143" s="26"/>
      <c r="B143" s="33"/>
      <c r="C143" s="34"/>
      <c r="D143" s="39">
        <v>6954</v>
      </c>
      <c r="E143" s="40" t="s">
        <v>280</v>
      </c>
      <c r="F143" s="31">
        <f t="shared" si="47"/>
        <v>0</v>
      </c>
      <c r="G143" s="31"/>
      <c r="H143" s="31"/>
      <c r="I143" s="32"/>
      <c r="J143" s="32"/>
      <c r="K143" s="32"/>
      <c r="L143" s="32"/>
    </row>
    <row r="144" spans="1:12" ht="22.5" customHeight="1">
      <c r="A144" s="26"/>
      <c r="B144" s="33"/>
      <c r="C144" s="34"/>
      <c r="D144" s="39">
        <v>6955</v>
      </c>
      <c r="E144" s="40" t="s">
        <v>281</v>
      </c>
      <c r="F144" s="31">
        <f t="shared" si="47"/>
        <v>0</v>
      </c>
      <c r="G144" s="31"/>
      <c r="H144" s="31"/>
      <c r="I144" s="32"/>
      <c r="J144" s="32"/>
      <c r="K144" s="32"/>
      <c r="L144" s="32"/>
    </row>
    <row r="145" spans="1:12" ht="22.5" customHeight="1">
      <c r="A145" s="26"/>
      <c r="B145" s="33"/>
      <c r="C145" s="34"/>
      <c r="D145" s="39">
        <v>6956</v>
      </c>
      <c r="E145" s="40" t="s">
        <v>272</v>
      </c>
      <c r="F145" s="31">
        <f t="shared" si="47"/>
        <v>0</v>
      </c>
      <c r="G145" s="31"/>
      <c r="H145" s="31"/>
      <c r="I145" s="32"/>
      <c r="J145" s="32"/>
      <c r="K145" s="32"/>
      <c r="L145" s="32"/>
    </row>
    <row r="146" spans="1:12" ht="22.5" customHeight="1">
      <c r="A146" s="26"/>
      <c r="B146" s="33"/>
      <c r="C146" s="34"/>
      <c r="D146" s="39">
        <v>6999</v>
      </c>
      <c r="E146" s="40" t="s">
        <v>282</v>
      </c>
      <c r="F146" s="31">
        <f t="shared" si="47"/>
        <v>0</v>
      </c>
      <c r="G146" s="31"/>
      <c r="H146" s="31"/>
      <c r="I146" s="32"/>
      <c r="J146" s="32"/>
      <c r="K146" s="32"/>
      <c r="L146" s="32"/>
    </row>
    <row r="147" spans="1:12" ht="31.5" customHeight="1">
      <c r="A147" s="26"/>
      <c r="B147" s="33"/>
      <c r="C147" s="34">
        <v>7000</v>
      </c>
      <c r="D147" s="35"/>
      <c r="E147" s="36" t="s">
        <v>283</v>
      </c>
      <c r="F147" s="32">
        <f t="shared" ref="F147:H147" si="48">SUM(F148:F155)</f>
        <v>0</v>
      </c>
      <c r="G147" s="32">
        <f t="shared" si="48"/>
        <v>0</v>
      </c>
      <c r="H147" s="32">
        <f t="shared" si="48"/>
        <v>0</v>
      </c>
      <c r="I147" s="32">
        <f t="shared" ref="I147:L147" si="49">SUM(I148:I155)</f>
        <v>0</v>
      </c>
      <c r="J147" s="32">
        <f t="shared" si="49"/>
        <v>0</v>
      </c>
      <c r="K147" s="32">
        <f t="shared" si="49"/>
        <v>0</v>
      </c>
      <c r="L147" s="32">
        <f t="shared" si="49"/>
        <v>0</v>
      </c>
    </row>
    <row r="148" spans="1:12" ht="22.5" customHeight="1">
      <c r="A148" s="26"/>
      <c r="B148" s="33"/>
      <c r="C148" s="34"/>
      <c r="D148" s="44">
        <v>7001</v>
      </c>
      <c r="E148" s="40" t="s">
        <v>284</v>
      </c>
      <c r="F148" s="31">
        <f t="shared" ref="F148:F155" si="50">+G148+H148+I148+J148+K148+L148</f>
        <v>0</v>
      </c>
      <c r="G148" s="31"/>
      <c r="H148" s="31"/>
      <c r="I148" s="32"/>
      <c r="J148" s="32"/>
      <c r="K148" s="32"/>
      <c r="L148" s="32"/>
    </row>
    <row r="149" spans="1:12" ht="22.5" customHeight="1">
      <c r="A149" s="26"/>
      <c r="B149" s="33"/>
      <c r="C149" s="34"/>
      <c r="D149" s="39">
        <v>7004</v>
      </c>
      <c r="E149" s="40" t="s">
        <v>285</v>
      </c>
      <c r="F149" s="31">
        <f t="shared" si="50"/>
        <v>0</v>
      </c>
      <c r="G149" s="31"/>
      <c r="H149" s="31"/>
      <c r="I149" s="32"/>
      <c r="J149" s="32"/>
      <c r="K149" s="32"/>
      <c r="L149" s="32"/>
    </row>
    <row r="150" spans="1:12" ht="22.5" customHeight="1">
      <c r="A150" s="26"/>
      <c r="B150" s="33"/>
      <c r="C150" s="34"/>
      <c r="D150" s="39">
        <v>7008</v>
      </c>
      <c r="E150" s="40" t="s">
        <v>286</v>
      </c>
      <c r="F150" s="31">
        <f t="shared" si="50"/>
        <v>0</v>
      </c>
      <c r="G150" s="31"/>
      <c r="H150" s="31"/>
      <c r="I150" s="32"/>
      <c r="J150" s="32"/>
      <c r="K150" s="32"/>
      <c r="L150" s="32"/>
    </row>
    <row r="151" spans="1:12" ht="22.5" customHeight="1">
      <c r="A151" s="26"/>
      <c r="B151" s="33"/>
      <c r="C151" s="34"/>
      <c r="D151" s="39">
        <v>7011</v>
      </c>
      <c r="E151" s="40" t="s">
        <v>287</v>
      </c>
      <c r="F151" s="31">
        <f t="shared" si="50"/>
        <v>0</v>
      </c>
      <c r="G151" s="31"/>
      <c r="H151" s="31"/>
      <c r="I151" s="32"/>
      <c r="J151" s="32"/>
      <c r="K151" s="32"/>
      <c r="L151" s="32"/>
    </row>
    <row r="152" spans="1:12" ht="22.5" customHeight="1">
      <c r="A152" s="26"/>
      <c r="B152" s="33"/>
      <c r="C152" s="34"/>
      <c r="D152" s="39">
        <v>7012</v>
      </c>
      <c r="E152" s="40" t="s">
        <v>288</v>
      </c>
      <c r="F152" s="31">
        <f t="shared" si="50"/>
        <v>0</v>
      </c>
      <c r="G152" s="31"/>
      <c r="H152" s="31"/>
      <c r="I152" s="32"/>
      <c r="J152" s="32"/>
      <c r="K152" s="32"/>
      <c r="L152" s="32"/>
    </row>
    <row r="153" spans="1:12" ht="22.5" customHeight="1">
      <c r="A153" s="26"/>
      <c r="B153" s="33"/>
      <c r="C153" s="34"/>
      <c r="D153" s="39">
        <v>7017</v>
      </c>
      <c r="E153" s="42" t="s">
        <v>289</v>
      </c>
      <c r="F153" s="31">
        <f t="shared" si="50"/>
        <v>0</v>
      </c>
      <c r="G153" s="31"/>
      <c r="H153" s="31"/>
      <c r="I153" s="32"/>
      <c r="J153" s="32"/>
      <c r="K153" s="32"/>
      <c r="L153" s="32"/>
    </row>
    <row r="154" spans="1:12" ht="22.5" customHeight="1">
      <c r="A154" s="26"/>
      <c r="B154" s="33"/>
      <c r="C154" s="34"/>
      <c r="D154" s="39">
        <v>7018</v>
      </c>
      <c r="E154" s="42" t="s">
        <v>290</v>
      </c>
      <c r="F154" s="31">
        <f t="shared" si="50"/>
        <v>0</v>
      </c>
      <c r="G154" s="31"/>
      <c r="H154" s="31"/>
      <c r="I154" s="32"/>
      <c r="J154" s="32"/>
      <c r="K154" s="32"/>
      <c r="L154" s="32"/>
    </row>
    <row r="155" spans="1:12" ht="22.5" customHeight="1">
      <c r="A155" s="26"/>
      <c r="B155" s="33"/>
      <c r="C155" s="34"/>
      <c r="D155" s="39">
        <v>7049</v>
      </c>
      <c r="E155" s="42" t="s">
        <v>93</v>
      </c>
      <c r="F155" s="31">
        <f t="shared" si="50"/>
        <v>0</v>
      </c>
      <c r="G155" s="31"/>
      <c r="H155" s="31"/>
      <c r="I155" s="32"/>
      <c r="J155" s="32"/>
      <c r="K155" s="32"/>
      <c r="L155" s="32"/>
    </row>
    <row r="156" spans="1:12" ht="22.5" customHeight="1">
      <c r="A156" s="26"/>
      <c r="B156" s="33"/>
      <c r="C156" s="34">
        <v>7050</v>
      </c>
      <c r="D156" s="35"/>
      <c r="E156" s="36" t="s">
        <v>291</v>
      </c>
      <c r="F156" s="32">
        <f t="shared" ref="F156:H156" si="51">SUM(F157:F161)</f>
        <v>0</v>
      </c>
      <c r="G156" s="32">
        <f t="shared" si="51"/>
        <v>0</v>
      </c>
      <c r="H156" s="32">
        <f t="shared" si="51"/>
        <v>0</v>
      </c>
      <c r="I156" s="32">
        <f t="shared" ref="I156:L156" si="52">SUM(I157:I161)</f>
        <v>0</v>
      </c>
      <c r="J156" s="32">
        <f t="shared" si="52"/>
        <v>0</v>
      </c>
      <c r="K156" s="32">
        <f t="shared" si="52"/>
        <v>0</v>
      </c>
      <c r="L156" s="32">
        <f t="shared" si="52"/>
        <v>0</v>
      </c>
    </row>
    <row r="157" spans="1:12" ht="22.5" customHeight="1">
      <c r="A157" s="26"/>
      <c r="B157" s="33"/>
      <c r="C157" s="34"/>
      <c r="D157" s="39">
        <v>7051</v>
      </c>
      <c r="E157" s="42" t="s">
        <v>292</v>
      </c>
      <c r="F157" s="31">
        <f t="shared" ref="F157:F161" si="53">+G157+H157+I157+J157+K157+L157</f>
        <v>0</v>
      </c>
      <c r="G157" s="31"/>
      <c r="H157" s="31"/>
      <c r="I157" s="32"/>
      <c r="J157" s="32"/>
      <c r="K157" s="32"/>
      <c r="L157" s="32"/>
    </row>
    <row r="158" spans="1:12" ht="22.5" customHeight="1">
      <c r="A158" s="26"/>
      <c r="B158" s="33"/>
      <c r="C158" s="34"/>
      <c r="D158" s="39">
        <v>7052</v>
      </c>
      <c r="E158" s="42" t="s">
        <v>293</v>
      </c>
      <c r="F158" s="31">
        <f t="shared" si="53"/>
        <v>0</v>
      </c>
      <c r="G158" s="31"/>
      <c r="H158" s="31"/>
      <c r="I158" s="32"/>
      <c r="J158" s="32"/>
      <c r="K158" s="32"/>
      <c r="L158" s="32"/>
    </row>
    <row r="159" spans="1:12" ht="22.5" customHeight="1">
      <c r="A159" s="26"/>
      <c r="B159" s="33"/>
      <c r="C159" s="34"/>
      <c r="D159" s="39">
        <v>7053</v>
      </c>
      <c r="E159" s="42" t="s">
        <v>294</v>
      </c>
      <c r="F159" s="31">
        <f t="shared" si="53"/>
        <v>0</v>
      </c>
      <c r="G159" s="31"/>
      <c r="H159" s="31"/>
      <c r="I159" s="32"/>
      <c r="J159" s="32"/>
      <c r="K159" s="32"/>
      <c r="L159" s="32"/>
    </row>
    <row r="160" spans="1:12" ht="22.5" customHeight="1">
      <c r="A160" s="26"/>
      <c r="B160" s="33"/>
      <c r="C160" s="34"/>
      <c r="D160" s="39">
        <v>7054</v>
      </c>
      <c r="E160" s="42" t="s">
        <v>295</v>
      </c>
      <c r="F160" s="31">
        <f t="shared" si="53"/>
        <v>0</v>
      </c>
      <c r="G160" s="31"/>
      <c r="H160" s="31"/>
      <c r="I160" s="32"/>
      <c r="J160" s="32"/>
      <c r="K160" s="32"/>
      <c r="L160" s="32"/>
    </row>
    <row r="161" spans="1:12" ht="22.5" customHeight="1">
      <c r="A161" s="26"/>
      <c r="B161" s="33"/>
      <c r="C161" s="34"/>
      <c r="D161" s="39">
        <v>7099</v>
      </c>
      <c r="E161" s="42" t="s">
        <v>216</v>
      </c>
      <c r="F161" s="31">
        <f t="shared" si="53"/>
        <v>0</v>
      </c>
      <c r="G161" s="31"/>
      <c r="H161" s="31"/>
      <c r="I161" s="32"/>
      <c r="J161" s="32"/>
      <c r="K161" s="32"/>
      <c r="L161" s="32"/>
    </row>
    <row r="162" spans="1:12" ht="33" customHeight="1">
      <c r="A162" s="26"/>
      <c r="B162" s="33"/>
      <c r="C162" s="34">
        <v>7150</v>
      </c>
      <c r="D162" s="35"/>
      <c r="E162" s="36" t="s">
        <v>296</v>
      </c>
      <c r="F162" s="32">
        <f t="shared" ref="F162:H162" si="54">SUM(F163:F164)</f>
        <v>0</v>
      </c>
      <c r="G162" s="32">
        <f t="shared" si="54"/>
        <v>0</v>
      </c>
      <c r="H162" s="32">
        <f t="shared" si="54"/>
        <v>0</v>
      </c>
      <c r="I162" s="32">
        <f t="shared" ref="I162:L162" si="55">SUM(I163:I164)</f>
        <v>0</v>
      </c>
      <c r="J162" s="32">
        <f t="shared" si="55"/>
        <v>0</v>
      </c>
      <c r="K162" s="32">
        <f t="shared" si="55"/>
        <v>0</v>
      </c>
      <c r="L162" s="32">
        <f t="shared" si="55"/>
        <v>0</v>
      </c>
    </row>
    <row r="163" spans="1:12" ht="22.5" customHeight="1">
      <c r="A163" s="26"/>
      <c r="B163" s="33"/>
      <c r="C163" s="34"/>
      <c r="D163" s="39">
        <v>7151</v>
      </c>
      <c r="E163" s="40" t="s">
        <v>297</v>
      </c>
      <c r="F163" s="31">
        <f t="shared" ref="F163:F164" si="56">+G163+H163+I163+J163+K163+L163</f>
        <v>0</v>
      </c>
      <c r="G163" s="31"/>
      <c r="H163" s="31"/>
      <c r="I163" s="32"/>
      <c r="J163" s="32"/>
      <c r="K163" s="32"/>
      <c r="L163" s="32"/>
    </row>
    <row r="164" spans="1:12" ht="22.5" customHeight="1">
      <c r="A164" s="26"/>
      <c r="B164" s="33"/>
      <c r="C164" s="34"/>
      <c r="D164" s="39">
        <v>7152</v>
      </c>
      <c r="E164" s="40" t="s">
        <v>298</v>
      </c>
      <c r="F164" s="31">
        <f t="shared" si="56"/>
        <v>0</v>
      </c>
      <c r="G164" s="31"/>
      <c r="H164" s="31"/>
      <c r="I164" s="32"/>
      <c r="J164" s="32"/>
      <c r="K164" s="32"/>
      <c r="L164" s="32"/>
    </row>
    <row r="165" spans="1:12" ht="22.5" customHeight="1">
      <c r="A165" s="26"/>
      <c r="B165" s="33"/>
      <c r="C165" s="34">
        <v>7750</v>
      </c>
      <c r="D165" s="45"/>
      <c r="E165" s="36" t="s">
        <v>299</v>
      </c>
      <c r="F165" s="32">
        <f t="shared" ref="F165:H165" si="57">SUM(F166:F178)</f>
        <v>0</v>
      </c>
      <c r="G165" s="32">
        <f t="shared" si="57"/>
        <v>0</v>
      </c>
      <c r="H165" s="32">
        <f t="shared" si="57"/>
        <v>0</v>
      </c>
      <c r="I165" s="32">
        <f t="shared" ref="I165:L165" si="58">SUM(I166:I178)</f>
        <v>0</v>
      </c>
      <c r="J165" s="32">
        <f t="shared" si="58"/>
        <v>0</v>
      </c>
      <c r="K165" s="32">
        <f t="shared" si="58"/>
        <v>0</v>
      </c>
      <c r="L165" s="32">
        <f t="shared" si="58"/>
        <v>0</v>
      </c>
    </row>
    <row r="166" spans="1:12" ht="22.5" customHeight="1">
      <c r="A166" s="26"/>
      <c r="B166" s="33"/>
      <c r="C166" s="34"/>
      <c r="D166" s="39">
        <v>7751</v>
      </c>
      <c r="E166" s="42" t="s">
        <v>300</v>
      </c>
      <c r="F166" s="31">
        <f t="shared" ref="F166:F178" si="59">+G166+H166+I166+J166+K166+L166</f>
        <v>0</v>
      </c>
      <c r="G166" s="31"/>
      <c r="H166" s="31"/>
      <c r="I166" s="32"/>
      <c r="J166" s="32"/>
      <c r="K166" s="32"/>
      <c r="L166" s="32"/>
    </row>
    <row r="167" spans="1:12" ht="33.75" customHeight="1">
      <c r="A167" s="26"/>
      <c r="B167" s="33"/>
      <c r="C167" s="51"/>
      <c r="D167" s="52">
        <v>7753</v>
      </c>
      <c r="E167" s="42" t="s">
        <v>301</v>
      </c>
      <c r="F167" s="31">
        <f t="shared" si="59"/>
        <v>0</v>
      </c>
      <c r="G167" s="31"/>
      <c r="H167" s="31"/>
      <c r="I167" s="32"/>
      <c r="J167" s="32"/>
      <c r="K167" s="32"/>
      <c r="L167" s="32"/>
    </row>
    <row r="168" spans="1:12" ht="33" customHeight="1">
      <c r="A168" s="26"/>
      <c r="B168" s="33"/>
      <c r="C168" s="51"/>
      <c r="D168" s="52">
        <v>7754</v>
      </c>
      <c r="E168" s="42" t="s">
        <v>302</v>
      </c>
      <c r="F168" s="31">
        <f t="shared" si="59"/>
        <v>0</v>
      </c>
      <c r="G168" s="31"/>
      <c r="H168" s="31"/>
      <c r="I168" s="32"/>
      <c r="J168" s="32"/>
      <c r="K168" s="32"/>
      <c r="L168" s="32"/>
    </row>
    <row r="169" spans="1:12" ht="22.5" customHeight="1">
      <c r="A169" s="26"/>
      <c r="B169" s="33"/>
      <c r="C169" s="34"/>
      <c r="D169" s="39">
        <v>7756</v>
      </c>
      <c r="E169" s="42" t="s">
        <v>303</v>
      </c>
      <c r="F169" s="31">
        <f t="shared" si="59"/>
        <v>0</v>
      </c>
      <c r="G169" s="31"/>
      <c r="H169" s="31"/>
      <c r="I169" s="32"/>
      <c r="J169" s="32"/>
      <c r="K169" s="32"/>
      <c r="L169" s="32"/>
    </row>
    <row r="170" spans="1:12" ht="22.5" customHeight="1">
      <c r="A170" s="26"/>
      <c r="B170" s="33"/>
      <c r="C170" s="34"/>
      <c r="D170" s="39">
        <v>7757</v>
      </c>
      <c r="E170" s="42" t="s">
        <v>304</v>
      </c>
      <c r="F170" s="31">
        <f t="shared" si="59"/>
        <v>0</v>
      </c>
      <c r="G170" s="31"/>
      <c r="H170" s="31"/>
      <c r="I170" s="32"/>
      <c r="J170" s="32"/>
      <c r="K170" s="32"/>
      <c r="L170" s="32"/>
    </row>
    <row r="171" spans="1:12" ht="22.5" customHeight="1">
      <c r="A171" s="26"/>
      <c r="B171" s="33"/>
      <c r="C171" s="34"/>
      <c r="D171" s="39">
        <v>7761</v>
      </c>
      <c r="E171" s="42" t="s">
        <v>305</v>
      </c>
      <c r="F171" s="31">
        <f t="shared" si="59"/>
        <v>0</v>
      </c>
      <c r="G171" s="31"/>
      <c r="H171" s="31"/>
      <c r="I171" s="32"/>
      <c r="J171" s="32"/>
      <c r="K171" s="32"/>
      <c r="L171" s="32"/>
    </row>
    <row r="172" spans="1:12" ht="34.5" customHeight="1">
      <c r="A172" s="26"/>
      <c r="B172" s="33"/>
      <c r="C172" s="34"/>
      <c r="D172" s="39">
        <v>7762</v>
      </c>
      <c r="E172" s="42" t="s">
        <v>306</v>
      </c>
      <c r="F172" s="31">
        <f t="shared" si="59"/>
        <v>0</v>
      </c>
      <c r="G172" s="31"/>
      <c r="H172" s="31"/>
      <c r="I172" s="32"/>
      <c r="J172" s="32"/>
      <c r="K172" s="32"/>
      <c r="L172" s="32"/>
    </row>
    <row r="173" spans="1:12" ht="34.5" customHeight="1">
      <c r="A173" s="26"/>
      <c r="B173" s="33"/>
      <c r="C173" s="34"/>
      <c r="D173" s="39">
        <v>7763</v>
      </c>
      <c r="E173" s="42" t="s">
        <v>307</v>
      </c>
      <c r="F173" s="31">
        <f t="shared" si="59"/>
        <v>0</v>
      </c>
      <c r="G173" s="31"/>
      <c r="H173" s="31"/>
      <c r="I173" s="32"/>
      <c r="J173" s="32"/>
      <c r="K173" s="32"/>
      <c r="L173" s="32"/>
    </row>
    <row r="174" spans="1:12" ht="22.5" customHeight="1">
      <c r="A174" s="26"/>
      <c r="B174" s="33"/>
      <c r="C174" s="34"/>
      <c r="D174" s="39">
        <v>7764</v>
      </c>
      <c r="E174" s="42" t="s">
        <v>308</v>
      </c>
      <c r="F174" s="31">
        <f t="shared" si="59"/>
        <v>0</v>
      </c>
      <c r="G174" s="31"/>
      <c r="H174" s="31"/>
      <c r="I174" s="32"/>
      <c r="J174" s="32"/>
      <c r="K174" s="32"/>
      <c r="L174" s="32"/>
    </row>
    <row r="175" spans="1:12" ht="22.5" customHeight="1">
      <c r="A175" s="26"/>
      <c r="B175" s="33"/>
      <c r="C175" s="34"/>
      <c r="D175" s="39">
        <v>7765</v>
      </c>
      <c r="E175" s="42" t="s">
        <v>309</v>
      </c>
      <c r="F175" s="31">
        <f t="shared" si="59"/>
        <v>0</v>
      </c>
      <c r="G175" s="31"/>
      <c r="H175" s="31"/>
      <c r="I175" s="32"/>
      <c r="J175" s="32"/>
      <c r="K175" s="32"/>
      <c r="L175" s="32"/>
    </row>
    <row r="176" spans="1:12" ht="22.5" customHeight="1">
      <c r="A176" s="26"/>
      <c r="B176" s="33"/>
      <c r="C176" s="34"/>
      <c r="D176" s="39">
        <v>7766</v>
      </c>
      <c r="E176" s="42" t="s">
        <v>310</v>
      </c>
      <c r="F176" s="31">
        <f t="shared" si="59"/>
        <v>0</v>
      </c>
      <c r="G176" s="31"/>
      <c r="H176" s="31"/>
      <c r="I176" s="32"/>
      <c r="J176" s="32"/>
      <c r="K176" s="32"/>
      <c r="L176" s="32"/>
    </row>
    <row r="177" spans="1:12" ht="22.5" customHeight="1">
      <c r="A177" s="26"/>
      <c r="B177" s="33"/>
      <c r="C177" s="34"/>
      <c r="D177" s="39">
        <v>7767</v>
      </c>
      <c r="E177" s="42" t="s">
        <v>311</v>
      </c>
      <c r="F177" s="31">
        <f t="shared" si="59"/>
        <v>0</v>
      </c>
      <c r="G177" s="31"/>
      <c r="H177" s="31"/>
      <c r="I177" s="32"/>
      <c r="J177" s="32"/>
      <c r="K177" s="32"/>
      <c r="L177" s="32"/>
    </row>
    <row r="178" spans="1:12" ht="22.5" customHeight="1">
      <c r="A178" s="26"/>
      <c r="B178" s="33"/>
      <c r="C178" s="34"/>
      <c r="D178" s="39">
        <v>7799</v>
      </c>
      <c r="E178" s="42" t="s">
        <v>312</v>
      </c>
      <c r="F178" s="31">
        <f t="shared" si="59"/>
        <v>0</v>
      </c>
      <c r="G178" s="31"/>
      <c r="H178" s="31"/>
      <c r="I178" s="32"/>
      <c r="J178" s="32"/>
      <c r="K178" s="32"/>
      <c r="L178" s="32"/>
    </row>
    <row r="179" spans="1:12" ht="34.5" customHeight="1">
      <c r="A179" s="26"/>
      <c r="B179" s="33"/>
      <c r="C179" s="34">
        <v>7850</v>
      </c>
      <c r="D179" s="45"/>
      <c r="E179" s="41" t="s">
        <v>313</v>
      </c>
      <c r="F179" s="32">
        <f t="shared" ref="F179:H179" si="60">SUM(F180:F184)</f>
        <v>0</v>
      </c>
      <c r="G179" s="32">
        <f t="shared" si="60"/>
        <v>0</v>
      </c>
      <c r="H179" s="32">
        <f t="shared" si="60"/>
        <v>0</v>
      </c>
      <c r="I179" s="32">
        <f t="shared" ref="I179:L179" si="61">SUM(I180:I184)</f>
        <v>0</v>
      </c>
      <c r="J179" s="32">
        <f t="shared" si="61"/>
        <v>0</v>
      </c>
      <c r="K179" s="32">
        <f t="shared" si="61"/>
        <v>0</v>
      </c>
      <c r="L179" s="32">
        <f t="shared" si="61"/>
        <v>0</v>
      </c>
    </row>
    <row r="180" spans="1:12" ht="22.5" customHeight="1">
      <c r="A180" s="26"/>
      <c r="B180" s="33"/>
      <c r="C180" s="34"/>
      <c r="D180" s="39">
        <v>7851</v>
      </c>
      <c r="E180" s="42" t="s">
        <v>314</v>
      </c>
      <c r="F180" s="31">
        <f t="shared" ref="F180:F184" si="62">+G180+H180+I180+J180+K180+L180</f>
        <v>0</v>
      </c>
      <c r="G180" s="31"/>
      <c r="H180" s="31"/>
      <c r="I180" s="32"/>
      <c r="J180" s="32"/>
      <c r="K180" s="32"/>
      <c r="L180" s="32"/>
    </row>
    <row r="181" spans="1:12" ht="22.5" customHeight="1">
      <c r="A181" s="26"/>
      <c r="B181" s="33"/>
      <c r="C181" s="34"/>
      <c r="D181" s="39">
        <v>7852</v>
      </c>
      <c r="E181" s="42" t="s">
        <v>315</v>
      </c>
      <c r="F181" s="31">
        <f t="shared" si="62"/>
        <v>0</v>
      </c>
      <c r="G181" s="31"/>
      <c r="H181" s="31"/>
      <c r="I181" s="32"/>
      <c r="J181" s="32"/>
      <c r="K181" s="32"/>
      <c r="L181" s="32"/>
    </row>
    <row r="182" spans="1:12" ht="22.5" customHeight="1">
      <c r="A182" s="26"/>
      <c r="B182" s="33"/>
      <c r="C182" s="34"/>
      <c r="D182" s="39">
        <v>7853</v>
      </c>
      <c r="E182" s="42" t="s">
        <v>316</v>
      </c>
      <c r="F182" s="31">
        <f t="shared" si="62"/>
        <v>0</v>
      </c>
      <c r="G182" s="31"/>
      <c r="H182" s="31"/>
      <c r="I182" s="32"/>
      <c r="J182" s="32"/>
      <c r="K182" s="32"/>
      <c r="L182" s="32"/>
    </row>
    <row r="183" spans="1:12" ht="48.75" customHeight="1">
      <c r="A183" s="26"/>
      <c r="B183" s="33"/>
      <c r="C183" s="34"/>
      <c r="D183" s="39">
        <v>7854</v>
      </c>
      <c r="E183" s="42" t="s">
        <v>317</v>
      </c>
      <c r="F183" s="31">
        <f t="shared" si="62"/>
        <v>0</v>
      </c>
      <c r="G183" s="31"/>
      <c r="H183" s="31"/>
      <c r="I183" s="32"/>
      <c r="J183" s="32"/>
      <c r="K183" s="32"/>
      <c r="L183" s="32"/>
    </row>
    <row r="184" spans="1:12" ht="22.5" customHeight="1">
      <c r="A184" s="26"/>
      <c r="B184" s="33"/>
      <c r="C184" s="34"/>
      <c r="D184" s="39">
        <v>7899</v>
      </c>
      <c r="E184" s="42" t="s">
        <v>216</v>
      </c>
      <c r="F184" s="31">
        <f t="shared" si="62"/>
        <v>0</v>
      </c>
      <c r="G184" s="31"/>
      <c r="H184" s="31"/>
      <c r="I184" s="32"/>
      <c r="J184" s="32"/>
      <c r="K184" s="32"/>
      <c r="L184" s="32"/>
    </row>
    <row r="185" spans="1:12" ht="45.75" customHeight="1">
      <c r="A185" s="26"/>
      <c r="B185" s="33"/>
      <c r="C185" s="34">
        <v>7950</v>
      </c>
      <c r="D185" s="45"/>
      <c r="E185" s="41" t="s">
        <v>318</v>
      </c>
      <c r="F185" s="32">
        <f t="shared" ref="F185:H185" si="63">SUM(F186:F190)</f>
        <v>0</v>
      </c>
      <c r="G185" s="32">
        <f t="shared" si="63"/>
        <v>0</v>
      </c>
      <c r="H185" s="32">
        <f t="shared" si="63"/>
        <v>0</v>
      </c>
      <c r="I185" s="32">
        <f t="shared" ref="I185:L185" si="64">SUM(I186:I190)</f>
        <v>0</v>
      </c>
      <c r="J185" s="32">
        <f t="shared" si="64"/>
        <v>0</v>
      </c>
      <c r="K185" s="32">
        <f t="shared" si="64"/>
        <v>0</v>
      </c>
      <c r="L185" s="32">
        <f t="shared" si="64"/>
        <v>0</v>
      </c>
    </row>
    <row r="186" spans="1:12" ht="22.5" customHeight="1">
      <c r="A186" s="26"/>
      <c r="B186" s="33"/>
      <c r="C186" s="34"/>
      <c r="D186" s="39">
        <v>7951</v>
      </c>
      <c r="E186" s="42" t="s">
        <v>319</v>
      </c>
      <c r="F186" s="31">
        <f t="shared" ref="F186:F190" si="65">+G186+H186+I186+J186+K186+L186</f>
        <v>0</v>
      </c>
      <c r="G186" s="31"/>
      <c r="H186" s="31"/>
      <c r="I186" s="32"/>
      <c r="J186" s="32"/>
      <c r="K186" s="32"/>
      <c r="L186" s="32"/>
    </row>
    <row r="187" spans="1:12" ht="22.5" customHeight="1">
      <c r="A187" s="26"/>
      <c r="B187" s="33"/>
      <c r="C187" s="34"/>
      <c r="D187" s="39">
        <v>7952</v>
      </c>
      <c r="E187" s="42" t="s">
        <v>320</v>
      </c>
      <c r="F187" s="31">
        <f t="shared" si="65"/>
        <v>0</v>
      </c>
      <c r="G187" s="31"/>
      <c r="H187" s="31"/>
      <c r="I187" s="32"/>
      <c r="J187" s="32"/>
      <c r="K187" s="32"/>
      <c r="L187" s="32"/>
    </row>
    <row r="188" spans="1:12" ht="22.5" customHeight="1">
      <c r="A188" s="26"/>
      <c r="B188" s="33"/>
      <c r="C188" s="34"/>
      <c r="D188" s="39">
        <v>7953</v>
      </c>
      <c r="E188" s="42" t="s">
        <v>321</v>
      </c>
      <c r="F188" s="31">
        <f t="shared" si="65"/>
        <v>0</v>
      </c>
      <c r="G188" s="31"/>
      <c r="H188" s="31"/>
      <c r="I188" s="32"/>
      <c r="J188" s="32"/>
      <c r="K188" s="32"/>
      <c r="L188" s="32"/>
    </row>
    <row r="189" spans="1:12" ht="22.5" customHeight="1">
      <c r="A189" s="26"/>
      <c r="B189" s="33"/>
      <c r="C189" s="34"/>
      <c r="D189" s="44">
        <v>7954</v>
      </c>
      <c r="E189" s="42" t="s">
        <v>322</v>
      </c>
      <c r="F189" s="31">
        <f t="shared" si="65"/>
        <v>0</v>
      </c>
      <c r="G189" s="31"/>
      <c r="H189" s="31"/>
      <c r="I189" s="32"/>
      <c r="J189" s="32"/>
      <c r="K189" s="32"/>
      <c r="L189" s="32"/>
    </row>
    <row r="190" spans="1:12" ht="22.5" customHeight="1">
      <c r="A190" s="26"/>
      <c r="B190" s="33"/>
      <c r="C190" s="34"/>
      <c r="D190" s="39">
        <v>7999</v>
      </c>
      <c r="E190" s="42" t="s">
        <v>323</v>
      </c>
      <c r="F190" s="31">
        <f t="shared" si="65"/>
        <v>0</v>
      </c>
      <c r="G190" s="31"/>
      <c r="H190" s="31"/>
      <c r="I190" s="32"/>
      <c r="J190" s="32"/>
      <c r="K190" s="32"/>
      <c r="L190" s="32"/>
    </row>
    <row r="191" spans="1:12" ht="22.5" customHeight="1">
      <c r="A191" s="26"/>
      <c r="B191" s="33"/>
      <c r="C191" s="34">
        <v>8000</v>
      </c>
      <c r="D191" s="45"/>
      <c r="E191" s="53" t="s">
        <v>324</v>
      </c>
      <c r="F191" s="32">
        <f t="shared" ref="F191:H191" si="66">SUM(F192:F195)</f>
        <v>0</v>
      </c>
      <c r="G191" s="32">
        <f t="shared" si="66"/>
        <v>0</v>
      </c>
      <c r="H191" s="32">
        <f t="shared" si="66"/>
        <v>0</v>
      </c>
      <c r="I191" s="32">
        <f t="shared" ref="I191:L191" si="67">SUM(I192:I195)</f>
        <v>0</v>
      </c>
      <c r="J191" s="32">
        <f t="shared" si="67"/>
        <v>0</v>
      </c>
      <c r="K191" s="32">
        <f t="shared" si="67"/>
        <v>0</v>
      </c>
      <c r="L191" s="32">
        <f t="shared" si="67"/>
        <v>0</v>
      </c>
    </row>
    <row r="192" spans="1:12" ht="22.5" customHeight="1">
      <c r="A192" s="26"/>
      <c r="B192" s="37"/>
      <c r="C192" s="38"/>
      <c r="D192" s="39">
        <v>8004</v>
      </c>
      <c r="E192" s="54" t="s">
        <v>325</v>
      </c>
      <c r="F192" s="31">
        <f t="shared" ref="F192:F195" si="68">+G192+H192+I192+J192+K192+L192</f>
        <v>0</v>
      </c>
      <c r="G192" s="31"/>
      <c r="H192" s="31"/>
      <c r="I192" s="32"/>
      <c r="J192" s="32"/>
      <c r="K192" s="32"/>
      <c r="L192" s="32"/>
    </row>
    <row r="193" spans="1:12" ht="22.5" customHeight="1">
      <c r="A193" s="26"/>
      <c r="B193" s="33"/>
      <c r="C193" s="34"/>
      <c r="D193" s="44">
        <v>8006</v>
      </c>
      <c r="E193" s="42" t="s">
        <v>326</v>
      </c>
      <c r="F193" s="31">
        <f t="shared" si="68"/>
        <v>0</v>
      </c>
      <c r="G193" s="31"/>
      <c r="H193" s="31"/>
      <c r="I193" s="32"/>
      <c r="J193" s="32"/>
      <c r="K193" s="32"/>
      <c r="L193" s="32"/>
    </row>
    <row r="194" spans="1:12" ht="22.5" customHeight="1">
      <c r="A194" s="26"/>
      <c r="B194" s="33"/>
      <c r="C194" s="34"/>
      <c r="D194" s="44">
        <v>8008</v>
      </c>
      <c r="E194" s="42" t="s">
        <v>327</v>
      </c>
      <c r="F194" s="31">
        <f t="shared" si="68"/>
        <v>0</v>
      </c>
      <c r="G194" s="31"/>
      <c r="H194" s="31"/>
      <c r="I194" s="32"/>
      <c r="J194" s="32"/>
      <c r="K194" s="32"/>
      <c r="L194" s="32"/>
    </row>
    <row r="195" spans="1:12" ht="22.5" customHeight="1">
      <c r="A195" s="26"/>
      <c r="B195" s="33"/>
      <c r="C195" s="34"/>
      <c r="D195" s="39">
        <v>8049</v>
      </c>
      <c r="E195" s="42" t="s">
        <v>328</v>
      </c>
      <c r="F195" s="31">
        <f t="shared" si="68"/>
        <v>0</v>
      </c>
      <c r="G195" s="31"/>
      <c r="H195" s="31"/>
      <c r="I195" s="32"/>
      <c r="J195" s="32"/>
      <c r="K195" s="32"/>
      <c r="L195" s="32"/>
    </row>
    <row r="196" spans="1:12" ht="36" customHeight="1">
      <c r="A196" s="26"/>
      <c r="B196" s="47"/>
      <c r="C196" s="48"/>
      <c r="D196" s="55"/>
      <c r="E196" s="49" t="s">
        <v>329</v>
      </c>
      <c r="F196" s="92">
        <f t="shared" ref="F196:H196" si="69">F197+F201+F204+F221+F229+F233+F239+F245+F251+F258+F263+F271+F281+F288+F298+F305+F311+F324+F331+F340+F346+F351+F357+F360+F374+F380+F386</f>
        <v>0</v>
      </c>
      <c r="G196" s="92">
        <f t="shared" si="69"/>
        <v>0</v>
      </c>
      <c r="H196" s="92">
        <f t="shared" si="69"/>
        <v>0</v>
      </c>
      <c r="I196" s="92">
        <f t="shared" ref="I196:L196" si="70">I197+I201+I204+I221+I229+I233+I239+I245+I251+I258+I263+I271+I281+I288+I298+I305+I311+I324+I331+I340+I346+I351+I357+I360+I374+I380+I386</f>
        <v>0</v>
      </c>
      <c r="J196" s="92">
        <f t="shared" si="70"/>
        <v>0</v>
      </c>
      <c r="K196" s="92">
        <f t="shared" si="70"/>
        <v>0</v>
      </c>
      <c r="L196" s="92">
        <f t="shared" si="70"/>
        <v>0</v>
      </c>
    </row>
    <row r="197" spans="1:12" ht="22.5" customHeight="1">
      <c r="A197" s="26"/>
      <c r="B197" s="33"/>
      <c r="C197" s="34">
        <v>6000</v>
      </c>
      <c r="D197" s="35"/>
      <c r="E197" s="36" t="s">
        <v>163</v>
      </c>
      <c r="F197" s="32">
        <f t="shared" ref="F197:H197" si="71">SUM(F198:F200)</f>
        <v>0</v>
      </c>
      <c r="G197" s="32">
        <f t="shared" si="71"/>
        <v>0</v>
      </c>
      <c r="H197" s="32">
        <f t="shared" si="71"/>
        <v>0</v>
      </c>
      <c r="I197" s="32">
        <f t="shared" ref="I197:L197" si="72">SUM(I198:I200)</f>
        <v>0</v>
      </c>
      <c r="J197" s="32">
        <f t="shared" si="72"/>
        <v>0</v>
      </c>
      <c r="K197" s="32">
        <f t="shared" si="72"/>
        <v>0</v>
      </c>
      <c r="L197" s="32">
        <f t="shared" si="72"/>
        <v>0</v>
      </c>
    </row>
    <row r="198" spans="1:12" ht="22.5" customHeight="1">
      <c r="A198" s="26"/>
      <c r="B198" s="37"/>
      <c r="C198" s="38"/>
      <c r="D198" s="39">
        <v>6001</v>
      </c>
      <c r="E198" s="40" t="s">
        <v>164</v>
      </c>
      <c r="F198" s="31">
        <f t="shared" ref="F198:F200" si="73">+G198+H198+I198+J198+K198+L198</f>
        <v>0</v>
      </c>
      <c r="G198" s="31"/>
      <c r="H198" s="31"/>
      <c r="I198" s="32"/>
      <c r="J198" s="32"/>
      <c r="K198" s="32"/>
      <c r="L198" s="32"/>
    </row>
    <row r="199" spans="1:12" ht="22.5" customHeight="1">
      <c r="A199" s="26"/>
      <c r="B199" s="37"/>
      <c r="C199" s="38"/>
      <c r="D199" s="39">
        <v>6003</v>
      </c>
      <c r="E199" s="40" t="s">
        <v>165</v>
      </c>
      <c r="F199" s="31">
        <f t="shared" si="73"/>
        <v>0</v>
      </c>
      <c r="G199" s="31"/>
      <c r="H199" s="31"/>
      <c r="I199" s="32"/>
      <c r="J199" s="32"/>
      <c r="K199" s="32"/>
      <c r="L199" s="32"/>
    </row>
    <row r="200" spans="1:12" ht="22.5" customHeight="1">
      <c r="A200" s="26"/>
      <c r="B200" s="37"/>
      <c r="C200" s="38"/>
      <c r="D200" s="39">
        <v>6049</v>
      </c>
      <c r="E200" s="40" t="s">
        <v>166</v>
      </c>
      <c r="F200" s="31">
        <f t="shared" si="73"/>
        <v>0</v>
      </c>
      <c r="G200" s="31"/>
      <c r="H200" s="31"/>
      <c r="I200" s="32"/>
      <c r="J200" s="32"/>
      <c r="K200" s="32"/>
      <c r="L200" s="32"/>
    </row>
    <row r="201" spans="1:12" ht="30.75" customHeight="1">
      <c r="A201" s="26"/>
      <c r="B201" s="33"/>
      <c r="C201" s="34">
        <v>6050</v>
      </c>
      <c r="D201" s="35"/>
      <c r="E201" s="41" t="s">
        <v>167</v>
      </c>
      <c r="F201" s="32">
        <f t="shared" ref="F201:H201" si="74">SUM(F202:F203)</f>
        <v>0</v>
      </c>
      <c r="G201" s="32">
        <f t="shared" si="74"/>
        <v>0</v>
      </c>
      <c r="H201" s="32">
        <f t="shared" si="74"/>
        <v>0</v>
      </c>
      <c r="I201" s="32">
        <f t="shared" ref="I201:L201" si="75">SUM(I202:I203)</f>
        <v>0</v>
      </c>
      <c r="J201" s="32">
        <f t="shared" si="75"/>
        <v>0</v>
      </c>
      <c r="K201" s="32">
        <f t="shared" si="75"/>
        <v>0</v>
      </c>
      <c r="L201" s="32">
        <f t="shared" si="75"/>
        <v>0</v>
      </c>
    </row>
    <row r="202" spans="1:12" ht="22.5" customHeight="1">
      <c r="A202" s="26"/>
      <c r="B202" s="37"/>
      <c r="C202" s="38"/>
      <c r="D202" s="39">
        <v>6051</v>
      </c>
      <c r="E202" s="40" t="s">
        <v>168</v>
      </c>
      <c r="F202" s="31">
        <f t="shared" ref="F202:F203" si="76">+G202+H202+I202+J202+K202+L202</f>
        <v>0</v>
      </c>
      <c r="G202" s="31"/>
      <c r="H202" s="31"/>
      <c r="I202" s="32"/>
      <c r="J202" s="32"/>
      <c r="K202" s="32"/>
      <c r="L202" s="32"/>
    </row>
    <row r="203" spans="1:12" ht="22.5" customHeight="1">
      <c r="A203" s="26"/>
      <c r="B203" s="37"/>
      <c r="C203" s="38"/>
      <c r="D203" s="39">
        <v>6099</v>
      </c>
      <c r="E203" s="40" t="s">
        <v>169</v>
      </c>
      <c r="F203" s="31">
        <f t="shared" si="76"/>
        <v>0</v>
      </c>
      <c r="G203" s="31"/>
      <c r="H203" s="31"/>
      <c r="I203" s="32"/>
      <c r="J203" s="32"/>
      <c r="K203" s="32"/>
      <c r="L203" s="32"/>
    </row>
    <row r="204" spans="1:12" ht="22.5" customHeight="1">
      <c r="A204" s="26"/>
      <c r="B204" s="33"/>
      <c r="C204" s="34">
        <v>6100</v>
      </c>
      <c r="D204" s="35"/>
      <c r="E204" s="41" t="s">
        <v>170</v>
      </c>
      <c r="F204" s="32">
        <f t="shared" ref="F204:H204" si="77">SUM(F205:F220)</f>
        <v>0</v>
      </c>
      <c r="G204" s="32">
        <f t="shared" si="77"/>
        <v>0</v>
      </c>
      <c r="H204" s="32">
        <f t="shared" si="77"/>
        <v>0</v>
      </c>
      <c r="I204" s="32">
        <f t="shared" ref="I204:L204" si="78">SUM(I205:I220)</f>
        <v>0</v>
      </c>
      <c r="J204" s="32">
        <f t="shared" si="78"/>
        <v>0</v>
      </c>
      <c r="K204" s="32">
        <f t="shared" si="78"/>
        <v>0</v>
      </c>
      <c r="L204" s="32">
        <f t="shared" si="78"/>
        <v>0</v>
      </c>
    </row>
    <row r="205" spans="1:12" ht="22.5" customHeight="1">
      <c r="A205" s="26"/>
      <c r="B205" s="37"/>
      <c r="C205" s="38"/>
      <c r="D205" s="39">
        <v>6101</v>
      </c>
      <c r="E205" s="42" t="s">
        <v>171</v>
      </c>
      <c r="F205" s="31">
        <f t="shared" ref="F205:F268" si="79">+G205+H205+I205+J205+K205+L205</f>
        <v>0</v>
      </c>
      <c r="G205" s="31"/>
      <c r="H205" s="31"/>
      <c r="I205" s="32"/>
      <c r="J205" s="32"/>
      <c r="K205" s="32"/>
      <c r="L205" s="32"/>
    </row>
    <row r="206" spans="1:12" ht="22.5" customHeight="1">
      <c r="A206" s="26"/>
      <c r="B206" s="37"/>
      <c r="C206" s="38"/>
      <c r="D206" s="39">
        <v>6102</v>
      </c>
      <c r="E206" s="42" t="s">
        <v>172</v>
      </c>
      <c r="F206" s="31">
        <f t="shared" si="79"/>
        <v>0</v>
      </c>
      <c r="G206" s="31"/>
      <c r="H206" s="31"/>
      <c r="I206" s="32"/>
      <c r="J206" s="32"/>
      <c r="K206" s="32"/>
      <c r="L206" s="32"/>
    </row>
    <row r="207" spans="1:12" ht="22.5" customHeight="1">
      <c r="A207" s="26"/>
      <c r="B207" s="37"/>
      <c r="C207" s="38"/>
      <c r="D207" s="39">
        <v>6103</v>
      </c>
      <c r="E207" s="42" t="s">
        <v>173</v>
      </c>
      <c r="F207" s="31">
        <f t="shared" si="79"/>
        <v>0</v>
      </c>
      <c r="G207" s="31"/>
      <c r="H207" s="31"/>
      <c r="I207" s="32"/>
      <c r="J207" s="32"/>
      <c r="K207" s="32"/>
      <c r="L207" s="32"/>
    </row>
    <row r="208" spans="1:12" ht="22.5" customHeight="1">
      <c r="A208" s="26"/>
      <c r="B208" s="37"/>
      <c r="C208" s="38"/>
      <c r="D208" s="39">
        <v>6105</v>
      </c>
      <c r="E208" s="42" t="s">
        <v>174</v>
      </c>
      <c r="F208" s="31">
        <f t="shared" si="79"/>
        <v>0</v>
      </c>
      <c r="G208" s="31"/>
      <c r="H208" s="31"/>
      <c r="I208" s="32"/>
      <c r="J208" s="32"/>
      <c r="K208" s="32"/>
      <c r="L208" s="32"/>
    </row>
    <row r="209" spans="1:12" ht="22.5" customHeight="1">
      <c r="A209" s="26"/>
      <c r="B209" s="37"/>
      <c r="C209" s="38"/>
      <c r="D209" s="39">
        <v>6107</v>
      </c>
      <c r="E209" s="42" t="s">
        <v>175</v>
      </c>
      <c r="F209" s="31">
        <f t="shared" si="79"/>
        <v>0</v>
      </c>
      <c r="G209" s="31"/>
      <c r="H209" s="31"/>
      <c r="I209" s="32"/>
      <c r="J209" s="32"/>
      <c r="K209" s="32"/>
      <c r="L209" s="32"/>
    </row>
    <row r="210" spans="1:12" ht="22.5" customHeight="1">
      <c r="A210" s="26"/>
      <c r="B210" s="37"/>
      <c r="C210" s="38"/>
      <c r="D210" s="39">
        <v>6111</v>
      </c>
      <c r="E210" s="42" t="s">
        <v>176</v>
      </c>
      <c r="F210" s="31">
        <f t="shared" si="79"/>
        <v>0</v>
      </c>
      <c r="G210" s="31"/>
      <c r="H210" s="31"/>
      <c r="I210" s="32"/>
      <c r="J210" s="32"/>
      <c r="K210" s="32"/>
      <c r="L210" s="32"/>
    </row>
    <row r="211" spans="1:12" ht="22.5" customHeight="1">
      <c r="A211" s="26"/>
      <c r="B211" s="37"/>
      <c r="C211" s="38"/>
      <c r="D211" s="39">
        <v>6112</v>
      </c>
      <c r="E211" s="42" t="s">
        <v>177</v>
      </c>
      <c r="F211" s="31">
        <f t="shared" si="79"/>
        <v>0</v>
      </c>
      <c r="G211" s="31"/>
      <c r="H211" s="31"/>
      <c r="I211" s="32"/>
      <c r="J211" s="32"/>
      <c r="K211" s="32"/>
      <c r="L211" s="32"/>
    </row>
    <row r="212" spans="1:12" ht="22.5" customHeight="1">
      <c r="A212" s="26"/>
      <c r="B212" s="37"/>
      <c r="C212" s="38"/>
      <c r="D212" s="39">
        <v>6113</v>
      </c>
      <c r="E212" s="42" t="s">
        <v>178</v>
      </c>
      <c r="F212" s="31">
        <f t="shared" si="79"/>
        <v>0</v>
      </c>
      <c r="G212" s="31"/>
      <c r="H212" s="31"/>
      <c r="I212" s="32"/>
      <c r="J212" s="32"/>
      <c r="K212" s="32"/>
      <c r="L212" s="32"/>
    </row>
    <row r="213" spans="1:12" ht="22.5" customHeight="1">
      <c r="A213" s="26"/>
      <c r="B213" s="37"/>
      <c r="C213" s="38"/>
      <c r="D213" s="39">
        <v>6114</v>
      </c>
      <c r="E213" s="42" t="s">
        <v>179</v>
      </c>
      <c r="F213" s="31">
        <f t="shared" si="79"/>
        <v>0</v>
      </c>
      <c r="G213" s="31"/>
      <c r="H213" s="31"/>
      <c r="I213" s="32"/>
      <c r="J213" s="32"/>
      <c r="K213" s="32"/>
      <c r="L213" s="32"/>
    </row>
    <row r="214" spans="1:12" ht="22.5" customHeight="1">
      <c r="A214" s="26"/>
      <c r="B214" s="37"/>
      <c r="C214" s="43"/>
      <c r="D214" s="39">
        <v>6115</v>
      </c>
      <c r="E214" s="42" t="s">
        <v>180</v>
      </c>
      <c r="F214" s="31">
        <f t="shared" si="79"/>
        <v>0</v>
      </c>
      <c r="G214" s="31"/>
      <c r="H214" s="31"/>
      <c r="I214" s="32"/>
      <c r="J214" s="32"/>
      <c r="K214" s="32"/>
      <c r="L214" s="32"/>
    </row>
    <row r="215" spans="1:12" ht="22.5" customHeight="1">
      <c r="A215" s="26"/>
      <c r="B215" s="37"/>
      <c r="C215" s="43"/>
      <c r="D215" s="44">
        <v>6116</v>
      </c>
      <c r="E215" s="42" t="s">
        <v>181</v>
      </c>
      <c r="F215" s="31">
        <f t="shared" si="79"/>
        <v>0</v>
      </c>
      <c r="G215" s="31"/>
      <c r="H215" s="31"/>
      <c r="I215" s="32"/>
      <c r="J215" s="32"/>
      <c r="K215" s="32"/>
      <c r="L215" s="32"/>
    </row>
    <row r="216" spans="1:12" ht="36" customHeight="1">
      <c r="A216" s="26"/>
      <c r="B216" s="37"/>
      <c r="C216" s="43"/>
      <c r="D216" s="44">
        <v>6121</v>
      </c>
      <c r="E216" s="42" t="s">
        <v>182</v>
      </c>
      <c r="F216" s="31">
        <f t="shared" si="79"/>
        <v>0</v>
      </c>
      <c r="G216" s="31"/>
      <c r="H216" s="31"/>
      <c r="I216" s="32"/>
      <c r="J216" s="32"/>
      <c r="K216" s="32"/>
      <c r="L216" s="32"/>
    </row>
    <row r="217" spans="1:12" ht="22.5" customHeight="1">
      <c r="A217" s="26"/>
      <c r="B217" s="37"/>
      <c r="C217" s="43"/>
      <c r="D217" s="44">
        <v>6122</v>
      </c>
      <c r="E217" s="42" t="s">
        <v>183</v>
      </c>
      <c r="F217" s="31">
        <f t="shared" si="79"/>
        <v>0</v>
      </c>
      <c r="G217" s="31"/>
      <c r="H217" s="31"/>
      <c r="I217" s="32"/>
      <c r="J217" s="32"/>
      <c r="K217" s="32"/>
      <c r="L217" s="32"/>
    </row>
    <row r="218" spans="1:12" ht="22.5" customHeight="1">
      <c r="A218" s="26"/>
      <c r="B218" s="37"/>
      <c r="C218" s="43"/>
      <c r="D218" s="44">
        <v>6123</v>
      </c>
      <c r="E218" s="42" t="s">
        <v>184</v>
      </c>
      <c r="F218" s="31">
        <f t="shared" si="79"/>
        <v>0</v>
      </c>
      <c r="G218" s="31"/>
      <c r="H218" s="31"/>
      <c r="I218" s="32"/>
      <c r="J218" s="32"/>
      <c r="K218" s="32"/>
      <c r="L218" s="32"/>
    </row>
    <row r="219" spans="1:12" ht="22.5" customHeight="1">
      <c r="A219" s="26"/>
      <c r="B219" s="37"/>
      <c r="C219" s="43"/>
      <c r="D219" s="44">
        <v>6124</v>
      </c>
      <c r="E219" s="42" t="s">
        <v>185</v>
      </c>
      <c r="F219" s="31">
        <f t="shared" si="79"/>
        <v>0</v>
      </c>
      <c r="G219" s="31"/>
      <c r="H219" s="31"/>
      <c r="I219" s="32"/>
      <c r="J219" s="32"/>
      <c r="K219" s="32"/>
      <c r="L219" s="32"/>
    </row>
    <row r="220" spans="1:12" ht="22.5" customHeight="1">
      <c r="A220" s="26"/>
      <c r="B220" s="37"/>
      <c r="C220" s="43"/>
      <c r="D220" s="44">
        <v>6149</v>
      </c>
      <c r="E220" s="42" t="s">
        <v>186</v>
      </c>
      <c r="F220" s="31">
        <f t="shared" si="79"/>
        <v>0</v>
      </c>
      <c r="G220" s="31"/>
      <c r="H220" s="31"/>
      <c r="I220" s="32"/>
      <c r="J220" s="32"/>
      <c r="K220" s="32"/>
      <c r="L220" s="32"/>
    </row>
    <row r="221" spans="1:12" ht="36" customHeight="1">
      <c r="A221" s="26"/>
      <c r="B221" s="33"/>
      <c r="C221" s="34">
        <v>6150</v>
      </c>
      <c r="D221" s="45"/>
      <c r="E221" s="46" t="s">
        <v>187</v>
      </c>
      <c r="F221" s="32">
        <f t="shared" ref="F221:H221" si="80">SUM(F222:F228)</f>
        <v>0</v>
      </c>
      <c r="G221" s="32">
        <f t="shared" si="80"/>
        <v>0</v>
      </c>
      <c r="H221" s="32">
        <f t="shared" si="80"/>
        <v>0</v>
      </c>
      <c r="I221" s="32">
        <f t="shared" ref="I221:L221" si="81">SUM(I222:I228)</f>
        <v>0</v>
      </c>
      <c r="J221" s="32">
        <f t="shared" si="81"/>
        <v>0</v>
      </c>
      <c r="K221" s="32">
        <f t="shared" si="81"/>
        <v>0</v>
      </c>
      <c r="L221" s="32">
        <f t="shared" si="81"/>
        <v>0</v>
      </c>
    </row>
    <row r="222" spans="1:12" ht="34.5" customHeight="1">
      <c r="A222" s="26"/>
      <c r="B222" s="33"/>
      <c r="C222" s="34"/>
      <c r="D222" s="39">
        <v>6151</v>
      </c>
      <c r="E222" s="40" t="s">
        <v>188</v>
      </c>
      <c r="F222" s="31">
        <f t="shared" si="79"/>
        <v>0</v>
      </c>
      <c r="G222" s="31"/>
      <c r="H222" s="31"/>
      <c r="I222" s="32"/>
      <c r="J222" s="32"/>
      <c r="K222" s="32"/>
      <c r="L222" s="32"/>
    </row>
    <row r="223" spans="1:12" ht="22.5" customHeight="1">
      <c r="A223" s="26"/>
      <c r="B223" s="33"/>
      <c r="C223" s="34"/>
      <c r="D223" s="39">
        <v>6152</v>
      </c>
      <c r="E223" s="40" t="s">
        <v>189</v>
      </c>
      <c r="F223" s="31">
        <f t="shared" si="79"/>
        <v>0</v>
      </c>
      <c r="G223" s="31"/>
      <c r="H223" s="31"/>
      <c r="I223" s="32"/>
      <c r="J223" s="32"/>
      <c r="K223" s="32"/>
      <c r="L223" s="32"/>
    </row>
    <row r="224" spans="1:12" ht="22.5" customHeight="1">
      <c r="A224" s="26"/>
      <c r="B224" s="33"/>
      <c r="C224" s="34"/>
      <c r="D224" s="39">
        <v>6154</v>
      </c>
      <c r="E224" s="40" t="s">
        <v>190</v>
      </c>
      <c r="F224" s="31">
        <f t="shared" si="79"/>
        <v>0</v>
      </c>
      <c r="G224" s="31"/>
      <c r="H224" s="31"/>
      <c r="I224" s="32"/>
      <c r="J224" s="32"/>
      <c r="K224" s="32"/>
      <c r="L224" s="32"/>
    </row>
    <row r="225" spans="1:12" ht="22.5" customHeight="1">
      <c r="A225" s="26"/>
      <c r="B225" s="33"/>
      <c r="C225" s="34"/>
      <c r="D225" s="39">
        <v>6155</v>
      </c>
      <c r="E225" s="40" t="s">
        <v>191</v>
      </c>
      <c r="F225" s="31">
        <f t="shared" si="79"/>
        <v>0</v>
      </c>
      <c r="G225" s="31"/>
      <c r="H225" s="31"/>
      <c r="I225" s="32"/>
      <c r="J225" s="32"/>
      <c r="K225" s="32"/>
      <c r="L225" s="32"/>
    </row>
    <row r="226" spans="1:12" ht="22.5" customHeight="1">
      <c r="A226" s="26"/>
      <c r="B226" s="33"/>
      <c r="C226" s="34"/>
      <c r="D226" s="39">
        <v>6156</v>
      </c>
      <c r="E226" s="40" t="s">
        <v>192</v>
      </c>
      <c r="F226" s="31">
        <f t="shared" si="79"/>
        <v>0</v>
      </c>
      <c r="G226" s="31"/>
      <c r="H226" s="31"/>
      <c r="I226" s="32"/>
      <c r="J226" s="32"/>
      <c r="K226" s="32"/>
      <c r="L226" s="32"/>
    </row>
    <row r="227" spans="1:12" ht="22.5" customHeight="1">
      <c r="A227" s="26"/>
      <c r="B227" s="33"/>
      <c r="C227" s="34"/>
      <c r="D227" s="39">
        <v>6157</v>
      </c>
      <c r="E227" s="40" t="s">
        <v>193</v>
      </c>
      <c r="F227" s="31">
        <f t="shared" si="79"/>
        <v>0</v>
      </c>
      <c r="G227" s="31"/>
      <c r="H227" s="31"/>
      <c r="I227" s="32"/>
      <c r="J227" s="32"/>
      <c r="K227" s="32"/>
      <c r="L227" s="32"/>
    </row>
    <row r="228" spans="1:12" ht="22.5" customHeight="1">
      <c r="A228" s="26"/>
      <c r="B228" s="33"/>
      <c r="C228" s="34"/>
      <c r="D228" s="39">
        <v>6199</v>
      </c>
      <c r="E228" s="40" t="s">
        <v>194</v>
      </c>
      <c r="F228" s="31">
        <f t="shared" si="79"/>
        <v>0</v>
      </c>
      <c r="G228" s="31"/>
      <c r="H228" s="31"/>
      <c r="I228" s="32"/>
      <c r="J228" s="32"/>
      <c r="K228" s="32"/>
      <c r="L228" s="32"/>
    </row>
    <row r="229" spans="1:12" ht="22.5" customHeight="1">
      <c r="A229" s="26"/>
      <c r="B229" s="33"/>
      <c r="C229" s="34">
        <v>6200</v>
      </c>
      <c r="D229" s="35"/>
      <c r="E229" s="46" t="s">
        <v>195</v>
      </c>
      <c r="F229" s="32">
        <f t="shared" ref="F229:H229" si="82">SUM(F230:F232)</f>
        <v>0</v>
      </c>
      <c r="G229" s="32">
        <f t="shared" si="82"/>
        <v>0</v>
      </c>
      <c r="H229" s="32">
        <f t="shared" si="82"/>
        <v>0</v>
      </c>
      <c r="I229" s="32">
        <f t="shared" ref="I229:L229" si="83">SUM(I230:I232)</f>
        <v>0</v>
      </c>
      <c r="J229" s="32">
        <f t="shared" si="83"/>
        <v>0</v>
      </c>
      <c r="K229" s="32">
        <f t="shared" si="83"/>
        <v>0</v>
      </c>
      <c r="L229" s="32">
        <f t="shared" si="83"/>
        <v>0</v>
      </c>
    </row>
    <row r="230" spans="1:12" ht="22.5" customHeight="1">
      <c r="A230" s="26"/>
      <c r="B230" s="33"/>
      <c r="C230" s="34"/>
      <c r="D230" s="44">
        <v>6201</v>
      </c>
      <c r="E230" s="40" t="s">
        <v>196</v>
      </c>
      <c r="F230" s="31">
        <f t="shared" si="79"/>
        <v>0</v>
      </c>
      <c r="G230" s="31"/>
      <c r="H230" s="31"/>
      <c r="I230" s="32"/>
      <c r="J230" s="32"/>
      <c r="K230" s="32"/>
      <c r="L230" s="32"/>
    </row>
    <row r="231" spans="1:12" ht="22.5" customHeight="1">
      <c r="A231" s="26"/>
      <c r="B231" s="33"/>
      <c r="C231" s="34"/>
      <c r="D231" s="44">
        <v>6202</v>
      </c>
      <c r="E231" s="40" t="s">
        <v>197</v>
      </c>
      <c r="F231" s="31">
        <f t="shared" si="79"/>
        <v>0</v>
      </c>
      <c r="G231" s="31"/>
      <c r="H231" s="31"/>
      <c r="I231" s="32"/>
      <c r="J231" s="32"/>
      <c r="K231" s="32"/>
      <c r="L231" s="32"/>
    </row>
    <row r="232" spans="1:12" ht="22.5" customHeight="1">
      <c r="A232" s="26"/>
      <c r="B232" s="33"/>
      <c r="C232" s="34"/>
      <c r="D232" s="39">
        <v>6249</v>
      </c>
      <c r="E232" s="40" t="s">
        <v>198</v>
      </c>
      <c r="F232" s="31">
        <f t="shared" si="79"/>
        <v>0</v>
      </c>
      <c r="G232" s="31"/>
      <c r="H232" s="31"/>
      <c r="I232" s="32"/>
      <c r="J232" s="32"/>
      <c r="K232" s="32"/>
      <c r="L232" s="32"/>
    </row>
    <row r="233" spans="1:12" ht="22.5" customHeight="1">
      <c r="A233" s="26"/>
      <c r="B233" s="33"/>
      <c r="C233" s="34">
        <v>6250</v>
      </c>
      <c r="D233" s="35"/>
      <c r="E233" s="36" t="s">
        <v>199</v>
      </c>
      <c r="F233" s="32">
        <f t="shared" ref="F233:H233" si="84">SUM(F234:F238)</f>
        <v>0</v>
      </c>
      <c r="G233" s="32">
        <f t="shared" si="84"/>
        <v>0</v>
      </c>
      <c r="H233" s="32">
        <f t="shared" si="84"/>
        <v>0</v>
      </c>
      <c r="I233" s="32">
        <f t="shared" ref="I233:L233" si="85">SUM(I234:I238)</f>
        <v>0</v>
      </c>
      <c r="J233" s="32">
        <f t="shared" si="85"/>
        <v>0</v>
      </c>
      <c r="K233" s="32">
        <f t="shared" si="85"/>
        <v>0</v>
      </c>
      <c r="L233" s="32">
        <f t="shared" si="85"/>
        <v>0</v>
      </c>
    </row>
    <row r="234" spans="1:12" ht="22.5" customHeight="1">
      <c r="A234" s="26"/>
      <c r="B234" s="33"/>
      <c r="C234" s="34"/>
      <c r="D234" s="39">
        <v>6251</v>
      </c>
      <c r="E234" s="40" t="s">
        <v>200</v>
      </c>
      <c r="F234" s="31">
        <f t="shared" si="79"/>
        <v>0</v>
      </c>
      <c r="G234" s="31"/>
      <c r="H234" s="31"/>
      <c r="I234" s="32"/>
      <c r="J234" s="32"/>
      <c r="K234" s="32"/>
      <c r="L234" s="32"/>
    </row>
    <row r="235" spans="1:12" ht="22.5" customHeight="1">
      <c r="A235" s="26"/>
      <c r="B235" s="33"/>
      <c r="C235" s="34"/>
      <c r="D235" s="39">
        <v>6252</v>
      </c>
      <c r="E235" s="40" t="s">
        <v>201</v>
      </c>
      <c r="F235" s="31">
        <f t="shared" si="79"/>
        <v>0</v>
      </c>
      <c r="G235" s="31"/>
      <c r="H235" s="31"/>
      <c r="I235" s="32"/>
      <c r="J235" s="32"/>
      <c r="K235" s="32"/>
      <c r="L235" s="32"/>
    </row>
    <row r="236" spans="1:12" ht="22.5" customHeight="1">
      <c r="A236" s="26"/>
      <c r="B236" s="33"/>
      <c r="C236" s="34"/>
      <c r="D236" s="39">
        <v>6253</v>
      </c>
      <c r="E236" s="40" t="s">
        <v>202</v>
      </c>
      <c r="F236" s="31">
        <f t="shared" si="79"/>
        <v>0</v>
      </c>
      <c r="G236" s="31"/>
      <c r="H236" s="31"/>
      <c r="I236" s="32"/>
      <c r="J236" s="32"/>
      <c r="K236" s="32"/>
      <c r="L236" s="32"/>
    </row>
    <row r="237" spans="1:12" ht="22.5" customHeight="1">
      <c r="A237" s="26"/>
      <c r="B237" s="33"/>
      <c r="C237" s="34"/>
      <c r="D237" s="39">
        <v>6254</v>
      </c>
      <c r="E237" s="40" t="s">
        <v>203</v>
      </c>
      <c r="F237" s="31">
        <f t="shared" si="79"/>
        <v>0</v>
      </c>
      <c r="G237" s="31"/>
      <c r="H237" s="31"/>
      <c r="I237" s="32"/>
      <c r="J237" s="32"/>
      <c r="K237" s="32"/>
      <c r="L237" s="32"/>
    </row>
    <row r="238" spans="1:12" ht="22.5" customHeight="1">
      <c r="A238" s="26"/>
      <c r="B238" s="33"/>
      <c r="C238" s="34"/>
      <c r="D238" s="39">
        <v>6299</v>
      </c>
      <c r="E238" s="40" t="s">
        <v>204</v>
      </c>
      <c r="F238" s="31">
        <f t="shared" si="79"/>
        <v>0</v>
      </c>
      <c r="G238" s="31"/>
      <c r="H238" s="31"/>
      <c r="I238" s="32"/>
      <c r="J238" s="32"/>
      <c r="K238" s="32"/>
      <c r="L238" s="32"/>
    </row>
    <row r="239" spans="1:12" ht="22.5" customHeight="1">
      <c r="A239" s="26"/>
      <c r="B239" s="33"/>
      <c r="C239" s="34">
        <v>6300</v>
      </c>
      <c r="D239" s="35"/>
      <c r="E239" s="36" t="s">
        <v>205</v>
      </c>
      <c r="F239" s="32">
        <f t="shared" ref="F239:H239" si="86">SUM(F240:F244)</f>
        <v>0</v>
      </c>
      <c r="G239" s="32">
        <f t="shared" si="86"/>
        <v>0</v>
      </c>
      <c r="H239" s="32">
        <f t="shared" si="86"/>
        <v>0</v>
      </c>
      <c r="I239" s="32">
        <f t="shared" ref="I239:L239" si="87">SUM(I240:I244)</f>
        <v>0</v>
      </c>
      <c r="J239" s="32">
        <f t="shared" si="87"/>
        <v>0</v>
      </c>
      <c r="K239" s="32">
        <f t="shared" si="87"/>
        <v>0</v>
      </c>
      <c r="L239" s="32">
        <f t="shared" si="87"/>
        <v>0</v>
      </c>
    </row>
    <row r="240" spans="1:12" ht="22.5" customHeight="1">
      <c r="A240" s="26"/>
      <c r="B240" s="33"/>
      <c r="C240" s="34"/>
      <c r="D240" s="44">
        <v>6301</v>
      </c>
      <c r="E240" s="42" t="s">
        <v>206</v>
      </c>
      <c r="F240" s="31">
        <f t="shared" si="79"/>
        <v>0</v>
      </c>
      <c r="G240" s="31"/>
      <c r="H240" s="31"/>
      <c r="I240" s="32"/>
      <c r="J240" s="32"/>
      <c r="K240" s="32"/>
      <c r="L240" s="32"/>
    </row>
    <row r="241" spans="1:12" ht="22.5" customHeight="1">
      <c r="A241" s="26"/>
      <c r="B241" s="33"/>
      <c r="C241" s="34"/>
      <c r="D241" s="44">
        <v>6302</v>
      </c>
      <c r="E241" s="40" t="s">
        <v>207</v>
      </c>
      <c r="F241" s="31">
        <f t="shared" si="79"/>
        <v>0</v>
      </c>
      <c r="G241" s="31"/>
      <c r="H241" s="31"/>
      <c r="I241" s="32"/>
      <c r="J241" s="32"/>
      <c r="K241" s="32"/>
      <c r="L241" s="32"/>
    </row>
    <row r="242" spans="1:12" ht="22.5" customHeight="1">
      <c r="A242" s="26"/>
      <c r="B242" s="33"/>
      <c r="C242" s="34"/>
      <c r="D242" s="39">
        <v>6303</v>
      </c>
      <c r="E242" s="40" t="s">
        <v>208</v>
      </c>
      <c r="F242" s="31">
        <f t="shared" si="79"/>
        <v>0</v>
      </c>
      <c r="G242" s="31"/>
      <c r="H242" s="31"/>
      <c r="I242" s="32"/>
      <c r="J242" s="32"/>
      <c r="K242" s="32"/>
      <c r="L242" s="32"/>
    </row>
    <row r="243" spans="1:12" ht="22.5" customHeight="1">
      <c r="A243" s="26"/>
      <c r="B243" s="33"/>
      <c r="C243" s="34"/>
      <c r="D243" s="39">
        <v>6304</v>
      </c>
      <c r="E243" s="40" t="s">
        <v>209</v>
      </c>
      <c r="F243" s="31">
        <f t="shared" si="79"/>
        <v>0</v>
      </c>
      <c r="G243" s="31"/>
      <c r="H243" s="31"/>
      <c r="I243" s="32"/>
      <c r="J243" s="32"/>
      <c r="K243" s="32"/>
      <c r="L243" s="32"/>
    </row>
    <row r="244" spans="1:12" ht="22.5" customHeight="1">
      <c r="A244" s="26"/>
      <c r="B244" s="33"/>
      <c r="C244" s="34"/>
      <c r="D244" s="39">
        <v>6349</v>
      </c>
      <c r="E244" s="40" t="s">
        <v>210</v>
      </c>
      <c r="F244" s="31">
        <f t="shared" si="79"/>
        <v>0</v>
      </c>
      <c r="G244" s="31"/>
      <c r="H244" s="31"/>
      <c r="I244" s="32"/>
      <c r="J244" s="32"/>
      <c r="K244" s="32"/>
      <c r="L244" s="32"/>
    </row>
    <row r="245" spans="1:12" ht="22.5" customHeight="1">
      <c r="A245" s="26"/>
      <c r="B245" s="33"/>
      <c r="C245" s="34">
        <v>6400</v>
      </c>
      <c r="D245" s="35"/>
      <c r="E245" s="41" t="s">
        <v>211</v>
      </c>
      <c r="F245" s="32">
        <f t="shared" ref="F245:H245" si="88">SUM(F246:F250)</f>
        <v>0</v>
      </c>
      <c r="G245" s="32">
        <f t="shared" si="88"/>
        <v>0</v>
      </c>
      <c r="H245" s="32">
        <f t="shared" si="88"/>
        <v>0</v>
      </c>
      <c r="I245" s="32">
        <f t="shared" ref="I245:L245" si="89">SUM(I246:I250)</f>
        <v>0</v>
      </c>
      <c r="J245" s="32">
        <f t="shared" si="89"/>
        <v>0</v>
      </c>
      <c r="K245" s="32">
        <f t="shared" si="89"/>
        <v>0</v>
      </c>
      <c r="L245" s="32">
        <f t="shared" si="89"/>
        <v>0</v>
      </c>
    </row>
    <row r="246" spans="1:12" ht="22.5" customHeight="1">
      <c r="A246" s="26"/>
      <c r="B246" s="33"/>
      <c r="C246" s="34"/>
      <c r="D246" s="44">
        <v>6401</v>
      </c>
      <c r="E246" s="42" t="s">
        <v>212</v>
      </c>
      <c r="F246" s="31">
        <f t="shared" si="79"/>
        <v>0</v>
      </c>
      <c r="G246" s="31"/>
      <c r="H246" s="31"/>
      <c r="I246" s="32"/>
      <c r="J246" s="32"/>
      <c r="K246" s="32"/>
      <c r="L246" s="32"/>
    </row>
    <row r="247" spans="1:12" ht="40.5" customHeight="1">
      <c r="A247" s="26"/>
      <c r="B247" s="33"/>
      <c r="C247" s="34"/>
      <c r="D247" s="44">
        <v>6402</v>
      </c>
      <c r="E247" s="42" t="s">
        <v>213</v>
      </c>
      <c r="F247" s="31">
        <f t="shared" si="79"/>
        <v>0</v>
      </c>
      <c r="G247" s="31"/>
      <c r="H247" s="31"/>
      <c r="I247" s="32"/>
      <c r="J247" s="32"/>
      <c r="K247" s="32"/>
      <c r="L247" s="32"/>
    </row>
    <row r="248" spans="1:12" ht="22.5" customHeight="1">
      <c r="A248" s="26"/>
      <c r="B248" s="33"/>
      <c r="C248" s="34"/>
      <c r="D248" s="44">
        <v>6403</v>
      </c>
      <c r="E248" s="42" t="s">
        <v>214</v>
      </c>
      <c r="F248" s="31">
        <f t="shared" si="79"/>
        <v>0</v>
      </c>
      <c r="G248" s="31"/>
      <c r="H248" s="31"/>
      <c r="I248" s="32"/>
      <c r="J248" s="32"/>
      <c r="K248" s="32"/>
      <c r="L248" s="32"/>
    </row>
    <row r="249" spans="1:12" ht="22.5" customHeight="1">
      <c r="A249" s="26"/>
      <c r="B249" s="37"/>
      <c r="C249" s="43"/>
      <c r="D249" s="44">
        <v>6404</v>
      </c>
      <c r="E249" s="42" t="s">
        <v>215</v>
      </c>
      <c r="F249" s="31">
        <f t="shared" si="79"/>
        <v>0</v>
      </c>
      <c r="G249" s="31"/>
      <c r="H249" s="31"/>
      <c r="I249" s="32"/>
      <c r="J249" s="32"/>
      <c r="K249" s="32"/>
      <c r="L249" s="32"/>
    </row>
    <row r="250" spans="1:12" ht="22.5" customHeight="1">
      <c r="A250" s="26"/>
      <c r="B250" s="33"/>
      <c r="C250" s="34"/>
      <c r="D250" s="39">
        <v>6449</v>
      </c>
      <c r="E250" s="42" t="s">
        <v>216</v>
      </c>
      <c r="F250" s="31">
        <f t="shared" si="79"/>
        <v>0</v>
      </c>
      <c r="G250" s="31"/>
      <c r="H250" s="31"/>
      <c r="I250" s="32"/>
      <c r="J250" s="32"/>
      <c r="K250" s="32"/>
      <c r="L250" s="32"/>
    </row>
    <row r="251" spans="1:12" ht="22.5" customHeight="1">
      <c r="A251" s="26"/>
      <c r="B251" s="33"/>
      <c r="C251" s="34">
        <v>6500</v>
      </c>
      <c r="D251" s="35"/>
      <c r="E251" s="36" t="s">
        <v>217</v>
      </c>
      <c r="F251" s="32">
        <f t="shared" ref="F251:H251" si="90">SUM(F252:F257)</f>
        <v>0</v>
      </c>
      <c r="G251" s="32">
        <f t="shared" si="90"/>
        <v>0</v>
      </c>
      <c r="H251" s="32">
        <f t="shared" si="90"/>
        <v>0</v>
      </c>
      <c r="I251" s="32">
        <f t="shared" ref="I251:L251" si="91">SUM(I252:I257)</f>
        <v>0</v>
      </c>
      <c r="J251" s="32">
        <f t="shared" si="91"/>
        <v>0</v>
      </c>
      <c r="K251" s="32">
        <f t="shared" si="91"/>
        <v>0</v>
      </c>
      <c r="L251" s="32">
        <f t="shared" si="91"/>
        <v>0</v>
      </c>
    </row>
    <row r="252" spans="1:12" ht="22.5" customHeight="1">
      <c r="A252" s="26"/>
      <c r="B252" s="33"/>
      <c r="C252" s="34"/>
      <c r="D252" s="44">
        <v>6501</v>
      </c>
      <c r="E252" s="40" t="s">
        <v>218</v>
      </c>
      <c r="F252" s="31">
        <f t="shared" si="79"/>
        <v>0</v>
      </c>
      <c r="G252" s="31"/>
      <c r="H252" s="31"/>
      <c r="I252" s="32"/>
      <c r="J252" s="32"/>
      <c r="K252" s="32"/>
      <c r="L252" s="32"/>
    </row>
    <row r="253" spans="1:12" ht="22.5" customHeight="1">
      <c r="A253" s="26"/>
      <c r="B253" s="33"/>
      <c r="C253" s="34"/>
      <c r="D253" s="44">
        <v>6502</v>
      </c>
      <c r="E253" s="40" t="s">
        <v>219</v>
      </c>
      <c r="F253" s="31">
        <f t="shared" si="79"/>
        <v>0</v>
      </c>
      <c r="G253" s="31"/>
      <c r="H253" s="31"/>
      <c r="I253" s="32"/>
      <c r="J253" s="32"/>
      <c r="K253" s="32"/>
      <c r="L253" s="32"/>
    </row>
    <row r="254" spans="1:12" ht="22.5" customHeight="1">
      <c r="A254" s="26"/>
      <c r="B254" s="33"/>
      <c r="C254" s="34"/>
      <c r="D254" s="44">
        <v>6503</v>
      </c>
      <c r="E254" s="40" t="s">
        <v>220</v>
      </c>
      <c r="F254" s="31">
        <f t="shared" si="79"/>
        <v>0</v>
      </c>
      <c r="G254" s="31"/>
      <c r="H254" s="31"/>
      <c r="I254" s="32"/>
      <c r="J254" s="32"/>
      <c r="K254" s="32"/>
      <c r="L254" s="32"/>
    </row>
    <row r="255" spans="1:12" ht="22.5" customHeight="1">
      <c r="A255" s="26"/>
      <c r="B255" s="33"/>
      <c r="C255" s="34"/>
      <c r="D255" s="44">
        <v>6504</v>
      </c>
      <c r="E255" s="40" t="s">
        <v>221</v>
      </c>
      <c r="F255" s="31">
        <f t="shared" si="79"/>
        <v>0</v>
      </c>
      <c r="G255" s="31"/>
      <c r="H255" s="31"/>
      <c r="I255" s="32"/>
      <c r="J255" s="32"/>
      <c r="K255" s="32"/>
      <c r="L255" s="32"/>
    </row>
    <row r="256" spans="1:12" ht="22.5" customHeight="1">
      <c r="A256" s="26"/>
      <c r="B256" s="33"/>
      <c r="C256" s="34"/>
      <c r="D256" s="44">
        <v>6505</v>
      </c>
      <c r="E256" s="40" t="s">
        <v>222</v>
      </c>
      <c r="F256" s="31">
        <f t="shared" si="79"/>
        <v>0</v>
      </c>
      <c r="G256" s="31"/>
      <c r="H256" s="31"/>
      <c r="I256" s="32"/>
      <c r="J256" s="32"/>
      <c r="K256" s="32"/>
      <c r="L256" s="32"/>
    </row>
    <row r="257" spans="1:12" ht="22.5" customHeight="1">
      <c r="A257" s="26"/>
      <c r="B257" s="33"/>
      <c r="C257" s="34"/>
      <c r="D257" s="44">
        <v>6549</v>
      </c>
      <c r="E257" s="40" t="s">
        <v>216</v>
      </c>
      <c r="F257" s="31">
        <f t="shared" si="79"/>
        <v>0</v>
      </c>
      <c r="G257" s="31"/>
      <c r="H257" s="31"/>
      <c r="I257" s="32"/>
      <c r="J257" s="32"/>
      <c r="K257" s="32"/>
      <c r="L257" s="32"/>
    </row>
    <row r="258" spans="1:12" ht="22.5" customHeight="1">
      <c r="A258" s="26"/>
      <c r="B258" s="47"/>
      <c r="C258" s="48">
        <v>6550</v>
      </c>
      <c r="D258" s="48"/>
      <c r="E258" s="49" t="s">
        <v>223</v>
      </c>
      <c r="F258" s="32">
        <f t="shared" ref="F258:H258" si="92">SUM(F259:F262)</f>
        <v>0</v>
      </c>
      <c r="G258" s="32">
        <f t="shared" si="92"/>
        <v>0</v>
      </c>
      <c r="H258" s="32">
        <f t="shared" si="92"/>
        <v>0</v>
      </c>
      <c r="I258" s="32">
        <f t="shared" ref="I258:L258" si="93">SUM(I259:I262)</f>
        <v>0</v>
      </c>
      <c r="J258" s="32">
        <f t="shared" si="93"/>
        <v>0</v>
      </c>
      <c r="K258" s="32">
        <f t="shared" si="93"/>
        <v>0</v>
      </c>
      <c r="L258" s="32">
        <f t="shared" si="93"/>
        <v>0</v>
      </c>
    </row>
    <row r="259" spans="1:12" ht="22.5" customHeight="1">
      <c r="A259" s="26"/>
      <c r="B259" s="33"/>
      <c r="C259" s="34"/>
      <c r="D259" s="44">
        <v>6551</v>
      </c>
      <c r="E259" s="42" t="s">
        <v>224</v>
      </c>
      <c r="F259" s="31">
        <f t="shared" si="79"/>
        <v>0</v>
      </c>
      <c r="G259" s="31"/>
      <c r="H259" s="31"/>
      <c r="I259" s="32"/>
      <c r="J259" s="32"/>
      <c r="K259" s="32"/>
      <c r="L259" s="32"/>
    </row>
    <row r="260" spans="1:12" ht="22.5" customHeight="1">
      <c r="A260" s="26"/>
      <c r="B260" s="33"/>
      <c r="C260" s="34"/>
      <c r="D260" s="44">
        <v>6552</v>
      </c>
      <c r="E260" s="42" t="s">
        <v>225</v>
      </c>
      <c r="F260" s="31">
        <f t="shared" si="79"/>
        <v>0</v>
      </c>
      <c r="G260" s="31"/>
      <c r="H260" s="31"/>
      <c r="I260" s="32"/>
      <c r="J260" s="32"/>
      <c r="K260" s="32"/>
      <c r="L260" s="32"/>
    </row>
    <row r="261" spans="1:12" ht="22.5" customHeight="1">
      <c r="A261" s="26"/>
      <c r="B261" s="33"/>
      <c r="C261" s="34"/>
      <c r="D261" s="44">
        <v>6553</v>
      </c>
      <c r="E261" s="42" t="s">
        <v>226</v>
      </c>
      <c r="F261" s="31">
        <f t="shared" si="79"/>
        <v>0</v>
      </c>
      <c r="G261" s="31"/>
      <c r="H261" s="31"/>
      <c r="I261" s="32"/>
      <c r="J261" s="32"/>
      <c r="K261" s="32"/>
      <c r="L261" s="32"/>
    </row>
    <row r="262" spans="1:12" ht="22.5" customHeight="1">
      <c r="A262" s="26"/>
      <c r="B262" s="33"/>
      <c r="C262" s="34"/>
      <c r="D262" s="39">
        <v>6599</v>
      </c>
      <c r="E262" s="40" t="s">
        <v>227</v>
      </c>
      <c r="F262" s="31">
        <f t="shared" si="79"/>
        <v>0</v>
      </c>
      <c r="G262" s="31"/>
      <c r="H262" s="31"/>
      <c r="I262" s="32"/>
      <c r="J262" s="32"/>
      <c r="K262" s="32"/>
      <c r="L262" s="32"/>
    </row>
    <row r="263" spans="1:12" ht="33.75" customHeight="1">
      <c r="A263" s="26"/>
      <c r="B263" s="47"/>
      <c r="C263" s="48">
        <v>6600</v>
      </c>
      <c r="D263" s="48"/>
      <c r="E263" s="49" t="s">
        <v>228</v>
      </c>
      <c r="F263" s="32">
        <f t="shared" ref="F263:H263" si="94">SUM(F264:F270)</f>
        <v>0</v>
      </c>
      <c r="G263" s="32">
        <f t="shared" si="94"/>
        <v>0</v>
      </c>
      <c r="H263" s="32">
        <f t="shared" si="94"/>
        <v>0</v>
      </c>
      <c r="I263" s="32">
        <f t="shared" ref="I263:L263" si="95">SUM(I264:I270)</f>
        <v>0</v>
      </c>
      <c r="J263" s="32">
        <f t="shared" si="95"/>
        <v>0</v>
      </c>
      <c r="K263" s="32">
        <f t="shared" si="95"/>
        <v>0</v>
      </c>
      <c r="L263" s="32">
        <f t="shared" si="95"/>
        <v>0</v>
      </c>
    </row>
    <row r="264" spans="1:12" ht="36" customHeight="1">
      <c r="A264" s="26"/>
      <c r="B264" s="33"/>
      <c r="C264" s="34"/>
      <c r="D264" s="44">
        <v>6601</v>
      </c>
      <c r="E264" s="42" t="s">
        <v>229</v>
      </c>
      <c r="F264" s="31">
        <f t="shared" si="79"/>
        <v>0</v>
      </c>
      <c r="G264" s="31"/>
      <c r="H264" s="31"/>
      <c r="I264" s="32"/>
      <c r="J264" s="32"/>
      <c r="K264" s="32"/>
      <c r="L264" s="32"/>
    </row>
    <row r="265" spans="1:12" ht="22.5" customHeight="1">
      <c r="A265" s="26"/>
      <c r="B265" s="33"/>
      <c r="C265" s="34"/>
      <c r="D265" s="44">
        <v>6603</v>
      </c>
      <c r="E265" s="40" t="s">
        <v>230</v>
      </c>
      <c r="F265" s="31">
        <f t="shared" si="79"/>
        <v>0</v>
      </c>
      <c r="G265" s="31"/>
      <c r="H265" s="31"/>
      <c r="I265" s="32"/>
      <c r="J265" s="32"/>
      <c r="K265" s="32"/>
      <c r="L265" s="32"/>
    </row>
    <row r="266" spans="1:12" ht="29.25" customHeight="1">
      <c r="A266" s="26"/>
      <c r="B266" s="33"/>
      <c r="C266" s="34"/>
      <c r="D266" s="39">
        <v>6605</v>
      </c>
      <c r="E266" s="40" t="s">
        <v>231</v>
      </c>
      <c r="F266" s="31">
        <f t="shared" si="79"/>
        <v>0</v>
      </c>
      <c r="G266" s="31"/>
      <c r="H266" s="31"/>
      <c r="I266" s="32"/>
      <c r="J266" s="32"/>
      <c r="K266" s="32"/>
      <c r="L266" s="32"/>
    </row>
    <row r="267" spans="1:12" ht="22.5" customHeight="1">
      <c r="A267" s="26"/>
      <c r="B267" s="33"/>
      <c r="C267" s="34"/>
      <c r="D267" s="39">
        <v>6606</v>
      </c>
      <c r="E267" s="40" t="s">
        <v>232</v>
      </c>
      <c r="F267" s="31">
        <f t="shared" si="79"/>
        <v>0</v>
      </c>
      <c r="G267" s="31"/>
      <c r="H267" s="31"/>
      <c r="I267" s="32"/>
      <c r="J267" s="32"/>
      <c r="K267" s="32"/>
      <c r="L267" s="32"/>
    </row>
    <row r="268" spans="1:12" ht="22.5" customHeight="1">
      <c r="A268" s="26"/>
      <c r="B268" s="33"/>
      <c r="C268" s="34"/>
      <c r="D268" s="39">
        <v>6608</v>
      </c>
      <c r="E268" s="40" t="s">
        <v>233</v>
      </c>
      <c r="F268" s="31">
        <f t="shared" si="79"/>
        <v>0</v>
      </c>
      <c r="G268" s="31"/>
      <c r="H268" s="31"/>
      <c r="I268" s="32"/>
      <c r="J268" s="32"/>
      <c r="K268" s="32"/>
      <c r="L268" s="32"/>
    </row>
    <row r="269" spans="1:12" ht="22.5" customHeight="1">
      <c r="A269" s="26"/>
      <c r="B269" s="33"/>
      <c r="C269" s="34"/>
      <c r="D269" s="39">
        <v>6618</v>
      </c>
      <c r="E269" s="40" t="s">
        <v>234</v>
      </c>
      <c r="F269" s="31">
        <f t="shared" ref="F269:F270" si="96">+G269+H269+I269+J269+K269+L269</f>
        <v>0</v>
      </c>
      <c r="G269" s="31"/>
      <c r="H269" s="31"/>
      <c r="I269" s="32"/>
      <c r="J269" s="32"/>
      <c r="K269" s="32"/>
      <c r="L269" s="32"/>
    </row>
    <row r="270" spans="1:12" ht="22.5" customHeight="1">
      <c r="A270" s="26"/>
      <c r="B270" s="33"/>
      <c r="C270" s="34"/>
      <c r="D270" s="39">
        <v>6649</v>
      </c>
      <c r="E270" s="40" t="s">
        <v>235</v>
      </c>
      <c r="F270" s="31">
        <f t="shared" si="96"/>
        <v>0</v>
      </c>
      <c r="G270" s="31"/>
      <c r="H270" s="31"/>
      <c r="I270" s="32"/>
      <c r="J270" s="32"/>
      <c r="K270" s="32"/>
      <c r="L270" s="32"/>
    </row>
    <row r="271" spans="1:12" ht="22.5" customHeight="1">
      <c r="A271" s="26"/>
      <c r="B271" s="47"/>
      <c r="C271" s="48">
        <v>6650</v>
      </c>
      <c r="D271" s="50"/>
      <c r="E271" s="49" t="s">
        <v>236</v>
      </c>
      <c r="F271" s="32">
        <f t="shared" ref="F271:H271" si="97">SUM(F272:F280)</f>
        <v>0</v>
      </c>
      <c r="G271" s="32">
        <f t="shared" si="97"/>
        <v>0</v>
      </c>
      <c r="H271" s="32">
        <f t="shared" si="97"/>
        <v>0</v>
      </c>
      <c r="I271" s="32">
        <f t="shared" ref="I271:L271" si="98">SUM(I272:I280)</f>
        <v>0</v>
      </c>
      <c r="J271" s="32">
        <f t="shared" si="98"/>
        <v>0</v>
      </c>
      <c r="K271" s="32">
        <f t="shared" si="98"/>
        <v>0</v>
      </c>
      <c r="L271" s="32">
        <f t="shared" si="98"/>
        <v>0</v>
      </c>
    </row>
    <row r="272" spans="1:12" ht="22.5" customHeight="1">
      <c r="A272" s="26"/>
      <c r="B272" s="33"/>
      <c r="C272" s="34"/>
      <c r="D272" s="44">
        <v>6651</v>
      </c>
      <c r="E272" s="40" t="s">
        <v>237</v>
      </c>
      <c r="F272" s="31">
        <f t="shared" ref="F272:F280" si="99">+G272+H272+I272+J272+K272+L272</f>
        <v>0</v>
      </c>
      <c r="G272" s="31"/>
      <c r="H272" s="31"/>
      <c r="I272" s="32"/>
      <c r="J272" s="32"/>
      <c r="K272" s="32"/>
      <c r="L272" s="32"/>
    </row>
    <row r="273" spans="1:12" ht="22.5" customHeight="1">
      <c r="A273" s="26"/>
      <c r="B273" s="33"/>
      <c r="C273" s="34"/>
      <c r="D273" s="44">
        <v>6652</v>
      </c>
      <c r="E273" s="40" t="s">
        <v>238</v>
      </c>
      <c r="F273" s="31">
        <f t="shared" si="99"/>
        <v>0</v>
      </c>
      <c r="G273" s="31"/>
      <c r="H273" s="31"/>
      <c r="I273" s="32"/>
      <c r="J273" s="32"/>
      <c r="K273" s="32"/>
      <c r="L273" s="32"/>
    </row>
    <row r="274" spans="1:12" ht="22.5" customHeight="1">
      <c r="A274" s="26"/>
      <c r="B274" s="33"/>
      <c r="C274" s="34"/>
      <c r="D274" s="44">
        <v>6653</v>
      </c>
      <c r="E274" s="40" t="s">
        <v>239</v>
      </c>
      <c r="F274" s="31">
        <f t="shared" si="99"/>
        <v>0</v>
      </c>
      <c r="G274" s="31"/>
      <c r="H274" s="31"/>
      <c r="I274" s="32"/>
      <c r="J274" s="32"/>
      <c r="K274" s="32"/>
      <c r="L274" s="32"/>
    </row>
    <row r="275" spans="1:12" ht="22.5" customHeight="1">
      <c r="A275" s="26"/>
      <c r="B275" s="33"/>
      <c r="C275" s="34"/>
      <c r="D275" s="44">
        <v>6654</v>
      </c>
      <c r="E275" s="40" t="s">
        <v>240</v>
      </c>
      <c r="F275" s="31">
        <f t="shared" si="99"/>
        <v>0</v>
      </c>
      <c r="G275" s="31"/>
      <c r="H275" s="31"/>
      <c r="I275" s="32"/>
      <c r="J275" s="32"/>
      <c r="K275" s="32"/>
      <c r="L275" s="32"/>
    </row>
    <row r="276" spans="1:12" ht="22.5" customHeight="1">
      <c r="A276" s="26"/>
      <c r="B276" s="33"/>
      <c r="C276" s="34"/>
      <c r="D276" s="44">
        <v>6655</v>
      </c>
      <c r="E276" s="40" t="s">
        <v>241</v>
      </c>
      <c r="F276" s="31">
        <f t="shared" si="99"/>
        <v>0</v>
      </c>
      <c r="G276" s="31"/>
      <c r="H276" s="31"/>
      <c r="I276" s="32"/>
      <c r="J276" s="32"/>
      <c r="K276" s="32"/>
      <c r="L276" s="32"/>
    </row>
    <row r="277" spans="1:12" ht="22.5" customHeight="1">
      <c r="A277" s="26"/>
      <c r="B277" s="33"/>
      <c r="C277" s="34"/>
      <c r="D277" s="44">
        <v>6656</v>
      </c>
      <c r="E277" s="40" t="s">
        <v>242</v>
      </c>
      <c r="F277" s="31">
        <f t="shared" si="99"/>
        <v>0</v>
      </c>
      <c r="G277" s="31"/>
      <c r="H277" s="31"/>
      <c r="I277" s="32"/>
      <c r="J277" s="32"/>
      <c r="K277" s="32"/>
      <c r="L277" s="32"/>
    </row>
    <row r="278" spans="1:12" ht="22.5" customHeight="1">
      <c r="A278" s="26"/>
      <c r="B278" s="33"/>
      <c r="C278" s="34"/>
      <c r="D278" s="44">
        <v>6657</v>
      </c>
      <c r="E278" s="40" t="s">
        <v>243</v>
      </c>
      <c r="F278" s="31">
        <f t="shared" si="99"/>
        <v>0</v>
      </c>
      <c r="G278" s="31"/>
      <c r="H278" s="31"/>
      <c r="I278" s="32"/>
      <c r="J278" s="32"/>
      <c r="K278" s="32"/>
      <c r="L278" s="32"/>
    </row>
    <row r="279" spans="1:12" ht="22.5" customHeight="1">
      <c r="A279" s="26"/>
      <c r="B279" s="33"/>
      <c r="C279" s="34"/>
      <c r="D279" s="39">
        <v>6658</v>
      </c>
      <c r="E279" s="40" t="s">
        <v>244</v>
      </c>
      <c r="F279" s="31">
        <f t="shared" si="99"/>
        <v>0</v>
      </c>
      <c r="G279" s="31"/>
      <c r="H279" s="31"/>
      <c r="I279" s="32"/>
      <c r="J279" s="32"/>
      <c r="K279" s="32"/>
      <c r="L279" s="32"/>
    </row>
    <row r="280" spans="1:12" ht="22.5" customHeight="1">
      <c r="A280" s="26"/>
      <c r="B280" s="33"/>
      <c r="C280" s="34"/>
      <c r="D280" s="39">
        <v>6699</v>
      </c>
      <c r="E280" s="40" t="s">
        <v>93</v>
      </c>
      <c r="F280" s="31">
        <f t="shared" si="99"/>
        <v>0</v>
      </c>
      <c r="G280" s="31"/>
      <c r="H280" s="31"/>
      <c r="I280" s="32"/>
      <c r="J280" s="32"/>
      <c r="K280" s="32"/>
      <c r="L280" s="32"/>
    </row>
    <row r="281" spans="1:12" ht="22.5" customHeight="1">
      <c r="A281" s="26"/>
      <c r="B281" s="33"/>
      <c r="C281" s="34">
        <v>6700</v>
      </c>
      <c r="D281" s="35"/>
      <c r="E281" s="36" t="s">
        <v>245</v>
      </c>
      <c r="F281" s="32">
        <f t="shared" ref="F281:H281" si="100">SUM(F282:F287)</f>
        <v>0</v>
      </c>
      <c r="G281" s="32">
        <f t="shared" si="100"/>
        <v>0</v>
      </c>
      <c r="H281" s="32">
        <f t="shared" si="100"/>
        <v>0</v>
      </c>
      <c r="I281" s="32">
        <f t="shared" ref="I281:L281" si="101">SUM(I282:I287)</f>
        <v>0</v>
      </c>
      <c r="J281" s="32">
        <f t="shared" si="101"/>
        <v>0</v>
      </c>
      <c r="K281" s="32">
        <f t="shared" si="101"/>
        <v>0</v>
      </c>
      <c r="L281" s="32">
        <f t="shared" si="101"/>
        <v>0</v>
      </c>
    </row>
    <row r="282" spans="1:12" ht="22.5" customHeight="1">
      <c r="A282" s="26"/>
      <c r="B282" s="33"/>
      <c r="C282" s="34"/>
      <c r="D282" s="44">
        <v>6701</v>
      </c>
      <c r="E282" s="40" t="s">
        <v>239</v>
      </c>
      <c r="F282" s="31">
        <f t="shared" ref="F282:F287" si="102">+G282+H282+I282+J282+K282+L282</f>
        <v>0</v>
      </c>
      <c r="G282" s="31"/>
      <c r="H282" s="31"/>
      <c r="I282" s="32"/>
      <c r="J282" s="32"/>
      <c r="K282" s="32"/>
      <c r="L282" s="32"/>
    </row>
    <row r="283" spans="1:12" ht="22.5" customHeight="1">
      <c r="A283" s="26"/>
      <c r="B283" s="33"/>
      <c r="C283" s="34"/>
      <c r="D283" s="44">
        <v>6702</v>
      </c>
      <c r="E283" s="40" t="s">
        <v>246</v>
      </c>
      <c r="F283" s="31">
        <f t="shared" si="102"/>
        <v>0</v>
      </c>
      <c r="G283" s="31"/>
      <c r="H283" s="31"/>
      <c r="I283" s="32"/>
      <c r="J283" s="32"/>
      <c r="K283" s="32"/>
      <c r="L283" s="32"/>
    </row>
    <row r="284" spans="1:12" ht="22.5" customHeight="1">
      <c r="A284" s="26"/>
      <c r="B284" s="33"/>
      <c r="C284" s="34"/>
      <c r="D284" s="44">
        <v>6703</v>
      </c>
      <c r="E284" s="40" t="s">
        <v>240</v>
      </c>
      <c r="F284" s="31">
        <f t="shared" si="102"/>
        <v>0</v>
      </c>
      <c r="G284" s="31"/>
      <c r="H284" s="31"/>
      <c r="I284" s="32"/>
      <c r="J284" s="32"/>
      <c r="K284" s="32"/>
      <c r="L284" s="32"/>
    </row>
    <row r="285" spans="1:12" ht="22.5" customHeight="1">
      <c r="A285" s="26"/>
      <c r="B285" s="33"/>
      <c r="C285" s="34"/>
      <c r="D285" s="44">
        <v>6704</v>
      </c>
      <c r="E285" s="40" t="s">
        <v>247</v>
      </c>
      <c r="F285" s="31">
        <f t="shared" si="102"/>
        <v>0</v>
      </c>
      <c r="G285" s="31"/>
      <c r="H285" s="31"/>
      <c r="I285" s="32"/>
      <c r="J285" s="32"/>
      <c r="K285" s="32"/>
      <c r="L285" s="32"/>
    </row>
    <row r="286" spans="1:12" ht="22.5" customHeight="1">
      <c r="A286" s="26"/>
      <c r="B286" s="33"/>
      <c r="C286" s="34"/>
      <c r="D286" s="44">
        <v>6705</v>
      </c>
      <c r="E286" s="40" t="s">
        <v>248</v>
      </c>
      <c r="F286" s="31">
        <f t="shared" si="102"/>
        <v>0</v>
      </c>
      <c r="G286" s="31"/>
      <c r="H286" s="31"/>
      <c r="I286" s="32"/>
      <c r="J286" s="32"/>
      <c r="K286" s="32"/>
      <c r="L286" s="32"/>
    </row>
    <row r="287" spans="1:12" ht="22.5" customHeight="1">
      <c r="A287" s="26"/>
      <c r="B287" s="33"/>
      <c r="C287" s="34"/>
      <c r="D287" s="39">
        <v>6749</v>
      </c>
      <c r="E287" s="40" t="s">
        <v>216</v>
      </c>
      <c r="F287" s="31">
        <f t="shared" si="102"/>
        <v>0</v>
      </c>
      <c r="G287" s="31"/>
      <c r="H287" s="31"/>
      <c r="I287" s="32"/>
      <c r="J287" s="32"/>
      <c r="K287" s="32"/>
      <c r="L287" s="32"/>
    </row>
    <row r="288" spans="1:12" ht="22.5" customHeight="1">
      <c r="A288" s="26"/>
      <c r="B288" s="33"/>
      <c r="C288" s="34">
        <v>6750</v>
      </c>
      <c r="D288" s="35"/>
      <c r="E288" s="36" t="s">
        <v>249</v>
      </c>
      <c r="F288" s="32">
        <f t="shared" ref="F288:H288" si="103">SUM(F289:F297)</f>
        <v>0</v>
      </c>
      <c r="G288" s="32">
        <f t="shared" si="103"/>
        <v>0</v>
      </c>
      <c r="H288" s="32">
        <f t="shared" si="103"/>
        <v>0</v>
      </c>
      <c r="I288" s="32">
        <f t="shared" ref="I288:L288" si="104">SUM(I289:I297)</f>
        <v>0</v>
      </c>
      <c r="J288" s="32">
        <f t="shared" si="104"/>
        <v>0</v>
      </c>
      <c r="K288" s="32">
        <f t="shared" si="104"/>
        <v>0</v>
      </c>
      <c r="L288" s="32">
        <f t="shared" si="104"/>
        <v>0</v>
      </c>
    </row>
    <row r="289" spans="1:12" ht="22.5" customHeight="1">
      <c r="A289" s="26"/>
      <c r="B289" s="33"/>
      <c r="C289" s="34"/>
      <c r="D289" s="39">
        <v>6751</v>
      </c>
      <c r="E289" s="40" t="s">
        <v>250</v>
      </c>
      <c r="F289" s="31">
        <f t="shared" ref="F289:F297" si="105">+G289+H289+I289+J289+K289+L289</f>
        <v>0</v>
      </c>
      <c r="G289" s="31"/>
      <c r="H289" s="31"/>
      <c r="I289" s="32"/>
      <c r="J289" s="32"/>
      <c r="K289" s="32"/>
      <c r="L289" s="32"/>
    </row>
    <row r="290" spans="1:12" ht="22.5" customHeight="1">
      <c r="A290" s="26"/>
      <c r="B290" s="33"/>
      <c r="C290" s="34"/>
      <c r="D290" s="39">
        <v>6752</v>
      </c>
      <c r="E290" s="40" t="s">
        <v>251</v>
      </c>
      <c r="F290" s="31">
        <f t="shared" si="105"/>
        <v>0</v>
      </c>
      <c r="G290" s="31"/>
      <c r="H290" s="31"/>
      <c r="I290" s="32"/>
      <c r="J290" s="32"/>
      <c r="K290" s="32"/>
      <c r="L290" s="32"/>
    </row>
    <row r="291" spans="1:12" ht="22.5" customHeight="1">
      <c r="A291" s="26"/>
      <c r="B291" s="33"/>
      <c r="C291" s="34"/>
      <c r="D291" s="39">
        <v>6754</v>
      </c>
      <c r="E291" s="40" t="s">
        <v>252</v>
      </c>
      <c r="F291" s="31">
        <f t="shared" si="105"/>
        <v>0</v>
      </c>
      <c r="G291" s="31"/>
      <c r="H291" s="31"/>
      <c r="I291" s="32"/>
      <c r="J291" s="32"/>
      <c r="K291" s="32"/>
      <c r="L291" s="32"/>
    </row>
    <row r="292" spans="1:12" ht="22.5" customHeight="1">
      <c r="A292" s="26"/>
      <c r="B292" s="33"/>
      <c r="C292" s="34"/>
      <c r="D292" s="39">
        <v>6755</v>
      </c>
      <c r="E292" s="40" t="s">
        <v>253</v>
      </c>
      <c r="F292" s="31">
        <f t="shared" si="105"/>
        <v>0</v>
      </c>
      <c r="G292" s="31"/>
      <c r="H292" s="31"/>
      <c r="I292" s="32"/>
      <c r="J292" s="32"/>
      <c r="K292" s="32"/>
      <c r="L292" s="32"/>
    </row>
    <row r="293" spans="1:12" ht="22.5" customHeight="1">
      <c r="A293" s="26"/>
      <c r="B293" s="33"/>
      <c r="C293" s="34"/>
      <c r="D293" s="39">
        <v>6756</v>
      </c>
      <c r="E293" s="40" t="s">
        <v>254</v>
      </c>
      <c r="F293" s="31">
        <f t="shared" si="105"/>
        <v>0</v>
      </c>
      <c r="G293" s="31"/>
      <c r="H293" s="31"/>
      <c r="I293" s="32"/>
      <c r="J293" s="32"/>
      <c r="K293" s="32"/>
      <c r="L293" s="32"/>
    </row>
    <row r="294" spans="1:12" ht="22.5" customHeight="1">
      <c r="A294" s="26"/>
      <c r="B294" s="33"/>
      <c r="C294" s="34"/>
      <c r="D294" s="39">
        <v>6757</v>
      </c>
      <c r="E294" s="40" t="s">
        <v>255</v>
      </c>
      <c r="F294" s="31">
        <f t="shared" si="105"/>
        <v>0</v>
      </c>
      <c r="G294" s="31"/>
      <c r="H294" s="31"/>
      <c r="I294" s="32"/>
      <c r="J294" s="32"/>
      <c r="K294" s="32"/>
      <c r="L294" s="32"/>
    </row>
    <row r="295" spans="1:12" ht="22.5" customHeight="1">
      <c r="A295" s="26"/>
      <c r="B295" s="33"/>
      <c r="C295" s="34"/>
      <c r="D295" s="39">
        <v>6758</v>
      </c>
      <c r="E295" s="40" t="s">
        <v>256</v>
      </c>
      <c r="F295" s="31">
        <f t="shared" si="105"/>
        <v>0</v>
      </c>
      <c r="G295" s="31"/>
      <c r="H295" s="31"/>
      <c r="I295" s="32"/>
      <c r="J295" s="32"/>
      <c r="K295" s="32"/>
      <c r="L295" s="32"/>
    </row>
    <row r="296" spans="1:12" ht="22.5" customHeight="1">
      <c r="A296" s="26"/>
      <c r="B296" s="33"/>
      <c r="C296" s="34"/>
      <c r="D296" s="44">
        <v>6761</v>
      </c>
      <c r="E296" s="40" t="s">
        <v>257</v>
      </c>
      <c r="F296" s="31">
        <f t="shared" si="105"/>
        <v>0</v>
      </c>
      <c r="G296" s="31"/>
      <c r="H296" s="31"/>
      <c r="I296" s="32"/>
      <c r="J296" s="32"/>
      <c r="K296" s="32"/>
      <c r="L296" s="32"/>
    </row>
    <row r="297" spans="1:12" ht="22.5" customHeight="1">
      <c r="A297" s="26"/>
      <c r="B297" s="33"/>
      <c r="C297" s="34"/>
      <c r="D297" s="44">
        <v>6799</v>
      </c>
      <c r="E297" s="42" t="s">
        <v>258</v>
      </c>
      <c r="F297" s="31">
        <f t="shared" si="105"/>
        <v>0</v>
      </c>
      <c r="G297" s="31"/>
      <c r="H297" s="31"/>
      <c r="I297" s="32"/>
      <c r="J297" s="32"/>
      <c r="K297" s="32"/>
      <c r="L297" s="32"/>
    </row>
    <row r="298" spans="1:12" ht="22.5" customHeight="1">
      <c r="A298" s="26"/>
      <c r="B298" s="33"/>
      <c r="C298" s="34">
        <v>6800</v>
      </c>
      <c r="D298" s="35"/>
      <c r="E298" s="46" t="s">
        <v>259</v>
      </c>
      <c r="F298" s="32">
        <f t="shared" ref="F298:H298" si="106">SUM(F299:F304)</f>
        <v>0</v>
      </c>
      <c r="G298" s="32">
        <f t="shared" si="106"/>
        <v>0</v>
      </c>
      <c r="H298" s="32">
        <f t="shared" si="106"/>
        <v>0</v>
      </c>
      <c r="I298" s="32">
        <f t="shared" ref="I298:L298" si="107">SUM(I299:I304)</f>
        <v>0</v>
      </c>
      <c r="J298" s="32">
        <f t="shared" si="107"/>
        <v>0</v>
      </c>
      <c r="K298" s="32">
        <f t="shared" si="107"/>
        <v>0</v>
      </c>
      <c r="L298" s="32">
        <f t="shared" si="107"/>
        <v>0</v>
      </c>
    </row>
    <row r="299" spans="1:12" ht="22.5" customHeight="1">
      <c r="A299" s="26"/>
      <c r="B299" s="33"/>
      <c r="C299" s="34"/>
      <c r="D299" s="44">
        <v>6801</v>
      </c>
      <c r="E299" s="42" t="s">
        <v>260</v>
      </c>
      <c r="F299" s="31">
        <f t="shared" ref="F299:F304" si="108">+G299+H299+I299+J299+K299+L299</f>
        <v>0</v>
      </c>
      <c r="G299" s="31"/>
      <c r="H299" s="31"/>
      <c r="I299" s="32"/>
      <c r="J299" s="32"/>
      <c r="K299" s="32"/>
      <c r="L299" s="32"/>
    </row>
    <row r="300" spans="1:12" ht="22.5" customHeight="1">
      <c r="A300" s="26"/>
      <c r="B300" s="33"/>
      <c r="C300" s="34"/>
      <c r="D300" s="44">
        <v>6802</v>
      </c>
      <c r="E300" s="42" t="s">
        <v>261</v>
      </c>
      <c r="F300" s="31">
        <f t="shared" si="108"/>
        <v>0</v>
      </c>
      <c r="G300" s="31"/>
      <c r="H300" s="31"/>
      <c r="I300" s="32"/>
      <c r="J300" s="32"/>
      <c r="K300" s="32"/>
      <c r="L300" s="32"/>
    </row>
    <row r="301" spans="1:12" ht="22.5" customHeight="1">
      <c r="A301" s="26"/>
      <c r="B301" s="33"/>
      <c r="C301" s="34"/>
      <c r="D301" s="44">
        <v>6803</v>
      </c>
      <c r="E301" s="42" t="s">
        <v>240</v>
      </c>
      <c r="F301" s="31">
        <f t="shared" si="108"/>
        <v>0</v>
      </c>
      <c r="G301" s="31"/>
      <c r="H301" s="31"/>
      <c r="I301" s="32"/>
      <c r="J301" s="32"/>
      <c r="K301" s="32"/>
      <c r="L301" s="32"/>
    </row>
    <row r="302" spans="1:12" ht="22.5" customHeight="1">
      <c r="A302" s="26"/>
      <c r="B302" s="33"/>
      <c r="C302" s="34"/>
      <c r="D302" s="44">
        <v>6805</v>
      </c>
      <c r="E302" s="42" t="s">
        <v>262</v>
      </c>
      <c r="F302" s="31">
        <f t="shared" si="108"/>
        <v>0</v>
      </c>
      <c r="G302" s="31"/>
      <c r="H302" s="31"/>
      <c r="I302" s="32"/>
      <c r="J302" s="32"/>
      <c r="K302" s="32"/>
      <c r="L302" s="32"/>
    </row>
    <row r="303" spans="1:12" ht="22.5" customHeight="1">
      <c r="A303" s="26"/>
      <c r="B303" s="33"/>
      <c r="C303" s="34"/>
      <c r="D303" s="44">
        <v>6806</v>
      </c>
      <c r="E303" s="42" t="s">
        <v>263</v>
      </c>
      <c r="F303" s="31">
        <f t="shared" si="108"/>
        <v>0</v>
      </c>
      <c r="G303" s="31"/>
      <c r="H303" s="31"/>
      <c r="I303" s="32"/>
      <c r="J303" s="32"/>
      <c r="K303" s="32"/>
      <c r="L303" s="32"/>
    </row>
    <row r="304" spans="1:12" ht="22.5" customHeight="1">
      <c r="A304" s="26"/>
      <c r="B304" s="33"/>
      <c r="C304" s="34"/>
      <c r="D304" s="44">
        <v>6849</v>
      </c>
      <c r="E304" s="42" t="s">
        <v>216</v>
      </c>
      <c r="F304" s="31">
        <f t="shared" si="108"/>
        <v>0</v>
      </c>
      <c r="G304" s="31"/>
      <c r="H304" s="31"/>
      <c r="I304" s="32"/>
      <c r="J304" s="32"/>
      <c r="K304" s="32"/>
      <c r="L304" s="32"/>
    </row>
    <row r="305" spans="1:12" ht="22.5" customHeight="1">
      <c r="A305" s="26"/>
      <c r="B305" s="33"/>
      <c r="C305" s="34">
        <v>6850</v>
      </c>
      <c r="D305" s="35"/>
      <c r="E305" s="49" t="s">
        <v>264</v>
      </c>
      <c r="F305" s="32">
        <f t="shared" ref="F305:H305" si="109">SUM(F306:F310)</f>
        <v>0</v>
      </c>
      <c r="G305" s="32">
        <f t="shared" si="109"/>
        <v>0</v>
      </c>
      <c r="H305" s="32">
        <f t="shared" si="109"/>
        <v>0</v>
      </c>
      <c r="I305" s="32">
        <f t="shared" ref="I305:L305" si="110">SUM(I306:I310)</f>
        <v>0</v>
      </c>
      <c r="J305" s="32">
        <f t="shared" si="110"/>
        <v>0</v>
      </c>
      <c r="K305" s="32">
        <f t="shared" si="110"/>
        <v>0</v>
      </c>
      <c r="L305" s="32">
        <f t="shared" si="110"/>
        <v>0</v>
      </c>
    </row>
    <row r="306" spans="1:12" ht="22.5" customHeight="1">
      <c r="A306" s="26"/>
      <c r="B306" s="33"/>
      <c r="C306" s="34"/>
      <c r="D306" s="44">
        <v>6851</v>
      </c>
      <c r="E306" s="42" t="s">
        <v>265</v>
      </c>
      <c r="F306" s="31">
        <f t="shared" ref="F306:F310" si="111">+G306+H306+I306+J306+K306+L306</f>
        <v>0</v>
      </c>
      <c r="G306" s="31"/>
      <c r="H306" s="31"/>
      <c r="I306" s="32"/>
      <c r="J306" s="32"/>
      <c r="K306" s="32"/>
      <c r="L306" s="32"/>
    </row>
    <row r="307" spans="1:12" ht="22.5" customHeight="1">
      <c r="A307" s="26"/>
      <c r="B307" s="33"/>
      <c r="C307" s="34"/>
      <c r="D307" s="44">
        <v>6852</v>
      </c>
      <c r="E307" s="42" t="s">
        <v>261</v>
      </c>
      <c r="F307" s="31">
        <f t="shared" si="111"/>
        <v>0</v>
      </c>
      <c r="G307" s="31"/>
      <c r="H307" s="31"/>
      <c r="I307" s="32"/>
      <c r="J307" s="32"/>
      <c r="K307" s="32"/>
      <c r="L307" s="32"/>
    </row>
    <row r="308" spans="1:12" ht="22.5" customHeight="1">
      <c r="A308" s="26"/>
      <c r="B308" s="33"/>
      <c r="C308" s="34"/>
      <c r="D308" s="44">
        <v>6853</v>
      </c>
      <c r="E308" s="42" t="s">
        <v>240</v>
      </c>
      <c r="F308" s="31">
        <f t="shared" si="111"/>
        <v>0</v>
      </c>
      <c r="G308" s="31"/>
      <c r="H308" s="31"/>
      <c r="I308" s="32"/>
      <c r="J308" s="32"/>
      <c r="K308" s="32"/>
      <c r="L308" s="32"/>
    </row>
    <row r="309" spans="1:12" ht="22.5" customHeight="1">
      <c r="A309" s="26"/>
      <c r="B309" s="33"/>
      <c r="C309" s="34"/>
      <c r="D309" s="44">
        <v>6855</v>
      </c>
      <c r="E309" s="42" t="s">
        <v>262</v>
      </c>
      <c r="F309" s="31">
        <f t="shared" si="111"/>
        <v>0</v>
      </c>
      <c r="G309" s="31"/>
      <c r="H309" s="31"/>
      <c r="I309" s="32"/>
      <c r="J309" s="32"/>
      <c r="K309" s="32"/>
      <c r="L309" s="32"/>
    </row>
    <row r="310" spans="1:12" ht="22.5" customHeight="1">
      <c r="A310" s="26"/>
      <c r="B310" s="33"/>
      <c r="C310" s="34"/>
      <c r="D310" s="44">
        <v>6899</v>
      </c>
      <c r="E310" s="42" t="s">
        <v>216</v>
      </c>
      <c r="F310" s="31">
        <f t="shared" si="111"/>
        <v>0</v>
      </c>
      <c r="G310" s="31"/>
      <c r="H310" s="31"/>
      <c r="I310" s="32"/>
      <c r="J310" s="32"/>
      <c r="K310" s="32"/>
      <c r="L310" s="32"/>
    </row>
    <row r="311" spans="1:12" ht="52.5" customHeight="1">
      <c r="A311" s="26"/>
      <c r="B311" s="33"/>
      <c r="C311" s="51">
        <v>6900</v>
      </c>
      <c r="D311" s="35"/>
      <c r="E311" s="41" t="s">
        <v>266</v>
      </c>
      <c r="F311" s="32">
        <f t="shared" ref="F311:H311" si="112">SUM(F312:F323)</f>
        <v>0</v>
      </c>
      <c r="G311" s="32">
        <f t="shared" si="112"/>
        <v>0</v>
      </c>
      <c r="H311" s="32">
        <f t="shared" si="112"/>
        <v>0</v>
      </c>
      <c r="I311" s="32">
        <f t="shared" ref="I311:L311" si="113">SUM(I312:I323)</f>
        <v>0</v>
      </c>
      <c r="J311" s="32">
        <f t="shared" si="113"/>
        <v>0</v>
      </c>
      <c r="K311" s="32">
        <f t="shared" si="113"/>
        <v>0</v>
      </c>
      <c r="L311" s="32">
        <f t="shared" si="113"/>
        <v>0</v>
      </c>
    </row>
    <row r="312" spans="1:12" ht="22.5" customHeight="1">
      <c r="A312" s="26"/>
      <c r="B312" s="33"/>
      <c r="C312" s="34"/>
      <c r="D312" s="44">
        <v>6901</v>
      </c>
      <c r="E312" s="40" t="s">
        <v>267</v>
      </c>
      <c r="F312" s="31">
        <f t="shared" ref="F312:F323" si="114">+G312+H312+I312+J312+K312+L312</f>
        <v>0</v>
      </c>
      <c r="G312" s="31"/>
      <c r="H312" s="31"/>
      <c r="I312" s="32"/>
      <c r="J312" s="32"/>
      <c r="K312" s="32"/>
      <c r="L312" s="32"/>
    </row>
    <row r="313" spans="1:12" ht="22.5" customHeight="1">
      <c r="A313" s="26"/>
      <c r="B313" s="33"/>
      <c r="C313" s="34"/>
      <c r="D313" s="44">
        <v>6902</v>
      </c>
      <c r="E313" s="40" t="s">
        <v>268</v>
      </c>
      <c r="F313" s="31">
        <f t="shared" si="114"/>
        <v>0</v>
      </c>
      <c r="G313" s="31"/>
      <c r="H313" s="31"/>
      <c r="I313" s="32"/>
      <c r="J313" s="32"/>
      <c r="K313" s="32"/>
      <c r="L313" s="32"/>
    </row>
    <row r="314" spans="1:12" ht="22.5" customHeight="1">
      <c r="A314" s="26"/>
      <c r="B314" s="33"/>
      <c r="C314" s="34"/>
      <c r="D314" s="44">
        <v>6903</v>
      </c>
      <c r="E314" s="40" t="s">
        <v>269</v>
      </c>
      <c r="F314" s="31">
        <f t="shared" si="114"/>
        <v>0</v>
      </c>
      <c r="G314" s="31"/>
      <c r="H314" s="31"/>
      <c r="I314" s="32"/>
      <c r="J314" s="32"/>
      <c r="K314" s="32"/>
      <c r="L314" s="32"/>
    </row>
    <row r="315" spans="1:12" ht="22.5" customHeight="1">
      <c r="A315" s="26"/>
      <c r="B315" s="33"/>
      <c r="C315" s="34"/>
      <c r="D315" s="39">
        <v>6905</v>
      </c>
      <c r="E315" s="40" t="s">
        <v>270</v>
      </c>
      <c r="F315" s="31">
        <f t="shared" si="114"/>
        <v>0</v>
      </c>
      <c r="G315" s="31"/>
      <c r="H315" s="31"/>
      <c r="I315" s="32"/>
      <c r="J315" s="32"/>
      <c r="K315" s="32"/>
      <c r="L315" s="32"/>
    </row>
    <row r="316" spans="1:12" ht="22.5" customHeight="1">
      <c r="A316" s="26"/>
      <c r="B316" s="33"/>
      <c r="C316" s="34"/>
      <c r="D316" s="39">
        <v>6907</v>
      </c>
      <c r="E316" s="40" t="s">
        <v>271</v>
      </c>
      <c r="F316" s="31">
        <f t="shared" si="114"/>
        <v>0</v>
      </c>
      <c r="G316" s="31"/>
      <c r="H316" s="31"/>
      <c r="I316" s="32"/>
      <c r="J316" s="32"/>
      <c r="K316" s="32"/>
      <c r="L316" s="32"/>
    </row>
    <row r="317" spans="1:12" ht="22.5" customHeight="1">
      <c r="A317" s="26"/>
      <c r="B317" s="33"/>
      <c r="C317" s="34"/>
      <c r="D317" s="39">
        <v>6912</v>
      </c>
      <c r="E317" s="40" t="s">
        <v>272</v>
      </c>
      <c r="F317" s="31">
        <f t="shared" si="114"/>
        <v>0</v>
      </c>
      <c r="G317" s="31"/>
      <c r="H317" s="31"/>
      <c r="I317" s="32"/>
      <c r="J317" s="32"/>
      <c r="K317" s="32"/>
      <c r="L317" s="32"/>
    </row>
    <row r="318" spans="1:12" ht="22.5" customHeight="1">
      <c r="A318" s="26"/>
      <c r="B318" s="33"/>
      <c r="C318" s="34"/>
      <c r="D318" s="39">
        <v>6913</v>
      </c>
      <c r="E318" s="40" t="s">
        <v>273</v>
      </c>
      <c r="F318" s="31">
        <f t="shared" si="114"/>
        <v>0</v>
      </c>
      <c r="G318" s="31"/>
      <c r="H318" s="31"/>
      <c r="I318" s="32"/>
      <c r="J318" s="32"/>
      <c r="K318" s="32"/>
      <c r="L318" s="32"/>
    </row>
    <row r="319" spans="1:12" ht="22.5" customHeight="1">
      <c r="A319" s="26"/>
      <c r="B319" s="33"/>
      <c r="C319" s="34"/>
      <c r="D319" s="39">
        <v>6918</v>
      </c>
      <c r="E319" s="40" t="s">
        <v>274</v>
      </c>
      <c r="F319" s="31">
        <f t="shared" si="114"/>
        <v>0</v>
      </c>
      <c r="G319" s="31"/>
      <c r="H319" s="31"/>
      <c r="I319" s="32"/>
      <c r="J319" s="32"/>
      <c r="K319" s="32"/>
      <c r="L319" s="32"/>
    </row>
    <row r="320" spans="1:12" ht="22.5" customHeight="1">
      <c r="A320" s="26"/>
      <c r="B320" s="33"/>
      <c r="C320" s="34"/>
      <c r="D320" s="39">
        <v>6921</v>
      </c>
      <c r="E320" s="40" t="s">
        <v>275</v>
      </c>
      <c r="F320" s="31">
        <f t="shared" si="114"/>
        <v>0</v>
      </c>
      <c r="G320" s="31"/>
      <c r="H320" s="31"/>
      <c r="I320" s="32"/>
      <c r="J320" s="32"/>
      <c r="K320" s="32"/>
      <c r="L320" s="32"/>
    </row>
    <row r="321" spans="1:12" ht="22.5" customHeight="1">
      <c r="A321" s="26"/>
      <c r="B321" s="33"/>
      <c r="C321" s="34"/>
      <c r="D321" s="39">
        <v>6922</v>
      </c>
      <c r="E321" s="40" t="s">
        <v>276</v>
      </c>
      <c r="F321" s="31">
        <f t="shared" si="114"/>
        <v>0</v>
      </c>
      <c r="G321" s="31"/>
      <c r="H321" s="31"/>
      <c r="I321" s="32"/>
      <c r="J321" s="32"/>
      <c r="K321" s="32"/>
      <c r="L321" s="32"/>
    </row>
    <row r="322" spans="1:12" ht="22.5" customHeight="1">
      <c r="A322" s="26"/>
      <c r="B322" s="33"/>
      <c r="C322" s="34"/>
      <c r="D322" s="39">
        <v>6923</v>
      </c>
      <c r="E322" s="40" t="s">
        <v>277</v>
      </c>
      <c r="F322" s="31">
        <f t="shared" si="114"/>
        <v>0</v>
      </c>
      <c r="G322" s="31"/>
      <c r="H322" s="31"/>
      <c r="I322" s="32"/>
      <c r="J322" s="32"/>
      <c r="K322" s="32"/>
      <c r="L322" s="32"/>
    </row>
    <row r="323" spans="1:12" ht="22.5" customHeight="1">
      <c r="A323" s="26"/>
      <c r="B323" s="33"/>
      <c r="C323" s="34"/>
      <c r="D323" s="39">
        <v>6949</v>
      </c>
      <c r="E323" s="40" t="s">
        <v>278</v>
      </c>
      <c r="F323" s="31">
        <f t="shared" si="114"/>
        <v>0</v>
      </c>
      <c r="G323" s="31"/>
      <c r="H323" s="31"/>
      <c r="I323" s="32"/>
      <c r="J323" s="32"/>
      <c r="K323" s="32"/>
      <c r="L323" s="32"/>
    </row>
    <row r="324" spans="1:12" ht="22.5" customHeight="1">
      <c r="A324" s="26"/>
      <c r="B324" s="33"/>
      <c r="C324" s="34">
        <v>6950</v>
      </c>
      <c r="D324" s="39"/>
      <c r="E324" s="36" t="s">
        <v>279</v>
      </c>
      <c r="F324" s="32">
        <f t="shared" ref="F324:H324" si="115">SUM(F325:F330)</f>
        <v>0</v>
      </c>
      <c r="G324" s="32">
        <f t="shared" si="115"/>
        <v>0</v>
      </c>
      <c r="H324" s="32">
        <f t="shared" si="115"/>
        <v>0</v>
      </c>
      <c r="I324" s="32">
        <f t="shared" ref="I324:L324" si="116">SUM(I325:I330)</f>
        <v>0</v>
      </c>
      <c r="J324" s="32">
        <f t="shared" si="116"/>
        <v>0</v>
      </c>
      <c r="K324" s="32">
        <f t="shared" si="116"/>
        <v>0</v>
      </c>
      <c r="L324" s="32">
        <f t="shared" si="116"/>
        <v>0</v>
      </c>
    </row>
    <row r="325" spans="1:12" ht="22.5" customHeight="1">
      <c r="A325" s="26"/>
      <c r="B325" s="33"/>
      <c r="C325" s="34"/>
      <c r="D325" s="39">
        <v>6951</v>
      </c>
      <c r="E325" s="40" t="s">
        <v>267</v>
      </c>
      <c r="F325" s="31">
        <f t="shared" ref="F325:F330" si="117">+G325+H325+I325+J325+K325+L325</f>
        <v>0</v>
      </c>
      <c r="G325" s="31"/>
      <c r="H325" s="31"/>
      <c r="I325" s="32"/>
      <c r="J325" s="32"/>
      <c r="K325" s="32"/>
      <c r="L325" s="32"/>
    </row>
    <row r="326" spans="1:12" ht="22.5" customHeight="1">
      <c r="A326" s="26"/>
      <c r="B326" s="33"/>
      <c r="C326" s="34"/>
      <c r="D326" s="39">
        <v>6952</v>
      </c>
      <c r="E326" s="40" t="s">
        <v>268</v>
      </c>
      <c r="F326" s="31">
        <f t="shared" si="117"/>
        <v>0</v>
      </c>
      <c r="G326" s="31"/>
      <c r="H326" s="31"/>
      <c r="I326" s="32"/>
      <c r="J326" s="32"/>
      <c r="K326" s="32"/>
      <c r="L326" s="32"/>
    </row>
    <row r="327" spans="1:12" ht="22.5" customHeight="1">
      <c r="A327" s="26"/>
      <c r="B327" s="33"/>
      <c r="C327" s="34"/>
      <c r="D327" s="39">
        <v>6954</v>
      </c>
      <c r="E327" s="40" t="s">
        <v>280</v>
      </c>
      <c r="F327" s="31">
        <f t="shared" si="117"/>
        <v>0</v>
      </c>
      <c r="G327" s="31"/>
      <c r="H327" s="31"/>
      <c r="I327" s="32"/>
      <c r="J327" s="32"/>
      <c r="K327" s="32"/>
      <c r="L327" s="32"/>
    </row>
    <row r="328" spans="1:12" ht="22.5" customHeight="1">
      <c r="A328" s="26"/>
      <c r="B328" s="33"/>
      <c r="C328" s="34"/>
      <c r="D328" s="39">
        <v>6955</v>
      </c>
      <c r="E328" s="40" t="s">
        <v>281</v>
      </c>
      <c r="F328" s="31">
        <f t="shared" si="117"/>
        <v>0</v>
      </c>
      <c r="G328" s="31"/>
      <c r="H328" s="31"/>
      <c r="I328" s="32"/>
      <c r="J328" s="32"/>
      <c r="K328" s="32"/>
      <c r="L328" s="32"/>
    </row>
    <row r="329" spans="1:12" ht="22.5" customHeight="1">
      <c r="A329" s="26"/>
      <c r="B329" s="33"/>
      <c r="C329" s="34"/>
      <c r="D329" s="39">
        <v>6956</v>
      </c>
      <c r="E329" s="40" t="s">
        <v>272</v>
      </c>
      <c r="F329" s="31">
        <f t="shared" si="117"/>
        <v>0</v>
      </c>
      <c r="G329" s="31"/>
      <c r="H329" s="31"/>
      <c r="I329" s="32"/>
      <c r="J329" s="32"/>
      <c r="K329" s="32"/>
      <c r="L329" s="32"/>
    </row>
    <row r="330" spans="1:12" ht="22.5" customHeight="1">
      <c r="A330" s="26"/>
      <c r="B330" s="33"/>
      <c r="C330" s="34"/>
      <c r="D330" s="39">
        <v>6999</v>
      </c>
      <c r="E330" s="40" t="s">
        <v>282</v>
      </c>
      <c r="F330" s="31">
        <f t="shared" si="117"/>
        <v>0</v>
      </c>
      <c r="G330" s="31"/>
      <c r="H330" s="31"/>
      <c r="I330" s="32"/>
      <c r="J330" s="32"/>
      <c r="K330" s="32"/>
      <c r="L330" s="32"/>
    </row>
    <row r="331" spans="1:12" ht="27" customHeight="1">
      <c r="A331" s="26"/>
      <c r="B331" s="33"/>
      <c r="C331" s="34">
        <v>7000</v>
      </c>
      <c r="D331" s="35"/>
      <c r="E331" s="36" t="s">
        <v>283</v>
      </c>
      <c r="F331" s="32">
        <f t="shared" ref="F331:H331" si="118">SUM(F332:F339)</f>
        <v>0</v>
      </c>
      <c r="G331" s="32">
        <f t="shared" si="118"/>
        <v>0</v>
      </c>
      <c r="H331" s="32">
        <f t="shared" si="118"/>
        <v>0</v>
      </c>
      <c r="I331" s="32">
        <f t="shared" ref="I331:L331" si="119">SUM(I332:I339)</f>
        <v>0</v>
      </c>
      <c r="J331" s="32">
        <f t="shared" si="119"/>
        <v>0</v>
      </c>
      <c r="K331" s="32">
        <f t="shared" si="119"/>
        <v>0</v>
      </c>
      <c r="L331" s="32">
        <f t="shared" si="119"/>
        <v>0</v>
      </c>
    </row>
    <row r="332" spans="1:12" ht="22.5" customHeight="1">
      <c r="A332" s="26"/>
      <c r="B332" s="33"/>
      <c r="C332" s="34"/>
      <c r="D332" s="44">
        <v>7001</v>
      </c>
      <c r="E332" s="40" t="s">
        <v>284</v>
      </c>
      <c r="F332" s="31">
        <f t="shared" ref="F332:F339" si="120">+G332+H332+I332+J332+K332+L332</f>
        <v>0</v>
      </c>
      <c r="G332" s="31"/>
      <c r="H332" s="31"/>
      <c r="I332" s="32"/>
      <c r="J332" s="32"/>
      <c r="K332" s="32"/>
      <c r="L332" s="32"/>
    </row>
    <row r="333" spans="1:12" ht="22.5" customHeight="1">
      <c r="A333" s="26"/>
      <c r="B333" s="33"/>
      <c r="C333" s="34"/>
      <c r="D333" s="39">
        <v>7004</v>
      </c>
      <c r="E333" s="40" t="s">
        <v>285</v>
      </c>
      <c r="F333" s="31">
        <f t="shared" si="120"/>
        <v>0</v>
      </c>
      <c r="G333" s="31"/>
      <c r="H333" s="31"/>
      <c r="I333" s="32"/>
      <c r="J333" s="32"/>
      <c r="K333" s="32"/>
      <c r="L333" s="32"/>
    </row>
    <row r="334" spans="1:12" ht="22.5" customHeight="1">
      <c r="A334" s="26"/>
      <c r="B334" s="33"/>
      <c r="C334" s="34"/>
      <c r="D334" s="39">
        <v>7008</v>
      </c>
      <c r="E334" s="40" t="s">
        <v>286</v>
      </c>
      <c r="F334" s="31">
        <f t="shared" si="120"/>
        <v>0</v>
      </c>
      <c r="G334" s="31"/>
      <c r="H334" s="31"/>
      <c r="I334" s="32"/>
      <c r="J334" s="32"/>
      <c r="K334" s="32"/>
      <c r="L334" s="32"/>
    </row>
    <row r="335" spans="1:12" ht="22.5" customHeight="1">
      <c r="A335" s="26"/>
      <c r="B335" s="33"/>
      <c r="C335" s="34"/>
      <c r="D335" s="39">
        <v>7011</v>
      </c>
      <c r="E335" s="40" t="s">
        <v>287</v>
      </c>
      <c r="F335" s="31">
        <f t="shared" si="120"/>
        <v>0</v>
      </c>
      <c r="G335" s="31"/>
      <c r="H335" s="31"/>
      <c r="I335" s="32"/>
      <c r="J335" s="32"/>
      <c r="K335" s="32"/>
      <c r="L335" s="32"/>
    </row>
    <row r="336" spans="1:12" ht="22.5" customHeight="1">
      <c r="A336" s="26"/>
      <c r="B336" s="33"/>
      <c r="C336" s="34"/>
      <c r="D336" s="39">
        <v>7012</v>
      </c>
      <c r="E336" s="40" t="s">
        <v>288</v>
      </c>
      <c r="F336" s="31">
        <f t="shared" si="120"/>
        <v>0</v>
      </c>
      <c r="G336" s="31"/>
      <c r="H336" s="31"/>
      <c r="I336" s="32"/>
      <c r="J336" s="32"/>
      <c r="K336" s="32"/>
      <c r="L336" s="32"/>
    </row>
    <row r="337" spans="1:12" ht="22.5" customHeight="1">
      <c r="A337" s="26"/>
      <c r="B337" s="33"/>
      <c r="C337" s="34"/>
      <c r="D337" s="39">
        <v>7017</v>
      </c>
      <c r="E337" s="42" t="s">
        <v>289</v>
      </c>
      <c r="F337" s="31">
        <f t="shared" si="120"/>
        <v>0</v>
      </c>
      <c r="G337" s="31"/>
      <c r="H337" s="31"/>
      <c r="I337" s="32"/>
      <c r="J337" s="32"/>
      <c r="K337" s="32"/>
      <c r="L337" s="32"/>
    </row>
    <row r="338" spans="1:12" ht="22.5" customHeight="1">
      <c r="A338" s="26"/>
      <c r="B338" s="33"/>
      <c r="C338" s="34"/>
      <c r="D338" s="39">
        <v>7018</v>
      </c>
      <c r="E338" s="42" t="s">
        <v>290</v>
      </c>
      <c r="F338" s="31">
        <f t="shared" si="120"/>
        <v>0</v>
      </c>
      <c r="G338" s="31"/>
      <c r="H338" s="31"/>
      <c r="I338" s="32"/>
      <c r="J338" s="32"/>
      <c r="K338" s="32"/>
      <c r="L338" s="32"/>
    </row>
    <row r="339" spans="1:12" ht="22.5" customHeight="1">
      <c r="A339" s="26"/>
      <c r="B339" s="33"/>
      <c r="C339" s="34"/>
      <c r="D339" s="39">
        <v>7049</v>
      </c>
      <c r="E339" s="42" t="s">
        <v>93</v>
      </c>
      <c r="F339" s="31">
        <f t="shared" si="120"/>
        <v>0</v>
      </c>
      <c r="G339" s="31"/>
      <c r="H339" s="31"/>
      <c r="I339" s="32"/>
      <c r="J339" s="32"/>
      <c r="K339" s="32"/>
      <c r="L339" s="32"/>
    </row>
    <row r="340" spans="1:12" ht="22.5" customHeight="1">
      <c r="A340" s="26"/>
      <c r="B340" s="33"/>
      <c r="C340" s="34">
        <v>7050</v>
      </c>
      <c r="D340" s="35"/>
      <c r="E340" s="36" t="s">
        <v>291</v>
      </c>
      <c r="F340" s="32">
        <f t="shared" ref="F340:H340" si="121">SUM(F341:F345)</f>
        <v>0</v>
      </c>
      <c r="G340" s="32">
        <f t="shared" si="121"/>
        <v>0</v>
      </c>
      <c r="H340" s="32">
        <f t="shared" si="121"/>
        <v>0</v>
      </c>
      <c r="I340" s="32">
        <f t="shared" ref="I340:L340" si="122">SUM(I341:I345)</f>
        <v>0</v>
      </c>
      <c r="J340" s="32">
        <f t="shared" si="122"/>
        <v>0</v>
      </c>
      <c r="K340" s="32">
        <f t="shared" si="122"/>
        <v>0</v>
      </c>
      <c r="L340" s="32">
        <f t="shared" si="122"/>
        <v>0</v>
      </c>
    </row>
    <row r="341" spans="1:12" ht="22.5" customHeight="1">
      <c r="A341" s="26"/>
      <c r="B341" s="33"/>
      <c r="C341" s="34"/>
      <c r="D341" s="39">
        <v>7051</v>
      </c>
      <c r="E341" s="42" t="s">
        <v>292</v>
      </c>
      <c r="F341" s="31">
        <f t="shared" ref="F341:F345" si="123">+G341+H341+I341+J341+K341+L341</f>
        <v>0</v>
      </c>
      <c r="G341" s="31"/>
      <c r="H341" s="31"/>
      <c r="I341" s="32"/>
      <c r="J341" s="32"/>
      <c r="K341" s="32"/>
      <c r="L341" s="32"/>
    </row>
    <row r="342" spans="1:12" ht="22.5" customHeight="1">
      <c r="A342" s="26"/>
      <c r="B342" s="33"/>
      <c r="C342" s="34"/>
      <c r="D342" s="39">
        <v>7052</v>
      </c>
      <c r="E342" s="42" t="s">
        <v>293</v>
      </c>
      <c r="F342" s="31">
        <f t="shared" si="123"/>
        <v>0</v>
      </c>
      <c r="G342" s="31"/>
      <c r="H342" s="31"/>
      <c r="I342" s="32"/>
      <c r="J342" s="32"/>
      <c r="K342" s="32"/>
      <c r="L342" s="32"/>
    </row>
    <row r="343" spans="1:12" ht="22.5" customHeight="1">
      <c r="A343" s="26"/>
      <c r="B343" s="33"/>
      <c r="C343" s="34"/>
      <c r="D343" s="39">
        <v>7053</v>
      </c>
      <c r="E343" s="42" t="s">
        <v>294</v>
      </c>
      <c r="F343" s="31">
        <f t="shared" si="123"/>
        <v>0</v>
      </c>
      <c r="G343" s="31"/>
      <c r="H343" s="31"/>
      <c r="I343" s="32"/>
      <c r="J343" s="32"/>
      <c r="K343" s="32"/>
      <c r="L343" s="32"/>
    </row>
    <row r="344" spans="1:12" ht="22.5" customHeight="1">
      <c r="A344" s="26"/>
      <c r="B344" s="33"/>
      <c r="C344" s="34"/>
      <c r="D344" s="39">
        <v>7054</v>
      </c>
      <c r="E344" s="42" t="s">
        <v>295</v>
      </c>
      <c r="F344" s="31">
        <f t="shared" si="123"/>
        <v>0</v>
      </c>
      <c r="G344" s="31"/>
      <c r="H344" s="31"/>
      <c r="I344" s="32"/>
      <c r="J344" s="32"/>
      <c r="K344" s="32"/>
      <c r="L344" s="32"/>
    </row>
    <row r="345" spans="1:12" ht="22.5" customHeight="1">
      <c r="A345" s="26"/>
      <c r="B345" s="33"/>
      <c r="C345" s="34"/>
      <c r="D345" s="39">
        <v>7099</v>
      </c>
      <c r="E345" s="42" t="s">
        <v>216</v>
      </c>
      <c r="F345" s="31">
        <f t="shared" si="123"/>
        <v>0</v>
      </c>
      <c r="G345" s="31"/>
      <c r="H345" s="31"/>
      <c r="I345" s="32"/>
      <c r="J345" s="32"/>
      <c r="K345" s="32"/>
      <c r="L345" s="32"/>
    </row>
    <row r="346" spans="1:12" ht="22.5" customHeight="1">
      <c r="A346" s="26"/>
      <c r="B346" s="33"/>
      <c r="C346" s="34">
        <v>7150</v>
      </c>
      <c r="D346" s="35"/>
      <c r="E346" s="36" t="s">
        <v>296</v>
      </c>
      <c r="F346" s="32">
        <f t="shared" ref="F346:H346" si="124">SUM(F347:F350)</f>
        <v>0</v>
      </c>
      <c r="G346" s="32">
        <f t="shared" si="124"/>
        <v>0</v>
      </c>
      <c r="H346" s="32">
        <f t="shared" si="124"/>
        <v>0</v>
      </c>
      <c r="I346" s="32">
        <f t="shared" ref="I346:L346" si="125">SUM(I347:I350)</f>
        <v>0</v>
      </c>
      <c r="J346" s="32">
        <f t="shared" si="125"/>
        <v>0</v>
      </c>
      <c r="K346" s="32">
        <f t="shared" si="125"/>
        <v>0</v>
      </c>
      <c r="L346" s="32">
        <f t="shared" si="125"/>
        <v>0</v>
      </c>
    </row>
    <row r="347" spans="1:12" ht="22.5" customHeight="1">
      <c r="A347" s="26"/>
      <c r="B347" s="33"/>
      <c r="C347" s="34"/>
      <c r="D347" s="39">
        <v>7151</v>
      </c>
      <c r="E347" s="40" t="s">
        <v>297</v>
      </c>
      <c r="F347" s="31">
        <f t="shared" ref="F347:F350" si="126">+G347+H347+I347+J347+K347+L347</f>
        <v>0</v>
      </c>
      <c r="G347" s="31"/>
      <c r="H347" s="31"/>
      <c r="I347" s="32"/>
      <c r="J347" s="32"/>
      <c r="K347" s="32"/>
      <c r="L347" s="32"/>
    </row>
    <row r="348" spans="1:12" ht="22.5" customHeight="1">
      <c r="A348" s="26"/>
      <c r="B348" s="33"/>
      <c r="C348" s="34"/>
      <c r="D348" s="39">
        <v>7152</v>
      </c>
      <c r="E348" s="40" t="s">
        <v>298</v>
      </c>
      <c r="F348" s="31">
        <f t="shared" si="126"/>
        <v>0</v>
      </c>
      <c r="G348" s="31"/>
      <c r="H348" s="31"/>
      <c r="I348" s="32"/>
      <c r="J348" s="32"/>
      <c r="K348" s="32"/>
      <c r="L348" s="32"/>
    </row>
    <row r="349" spans="1:12" ht="22.5" customHeight="1">
      <c r="A349" s="26"/>
      <c r="B349" s="33"/>
      <c r="C349" s="34"/>
      <c r="D349" s="39">
        <v>7165</v>
      </c>
      <c r="E349" s="40" t="s">
        <v>330</v>
      </c>
      <c r="F349" s="31">
        <f t="shared" si="126"/>
        <v>0</v>
      </c>
      <c r="G349" s="31"/>
      <c r="H349" s="31"/>
      <c r="I349" s="32"/>
      <c r="J349" s="32"/>
      <c r="K349" s="32"/>
      <c r="L349" s="32"/>
    </row>
    <row r="350" spans="1:12" ht="22.5" customHeight="1">
      <c r="A350" s="26"/>
      <c r="B350" s="33"/>
      <c r="C350" s="34"/>
      <c r="D350" s="39">
        <v>7166</v>
      </c>
      <c r="E350" s="40" t="s">
        <v>331</v>
      </c>
      <c r="F350" s="31">
        <f t="shared" si="126"/>
        <v>0</v>
      </c>
      <c r="G350" s="31"/>
      <c r="H350" s="31"/>
      <c r="I350" s="32"/>
      <c r="J350" s="32"/>
      <c r="K350" s="32"/>
      <c r="L350" s="32"/>
    </row>
    <row r="351" spans="1:12" ht="22.5" customHeight="1">
      <c r="A351" s="26"/>
      <c r="B351" s="33"/>
      <c r="C351" s="34">
        <v>7400</v>
      </c>
      <c r="D351" s="39"/>
      <c r="E351" s="36" t="s">
        <v>332</v>
      </c>
      <c r="F351" s="32">
        <f t="shared" ref="F351:H351" si="127">SUM(F352:F356)</f>
        <v>0</v>
      </c>
      <c r="G351" s="32">
        <f t="shared" si="127"/>
        <v>0</v>
      </c>
      <c r="H351" s="32">
        <f t="shared" si="127"/>
        <v>0</v>
      </c>
      <c r="I351" s="32">
        <f t="shared" ref="I351:L351" si="128">SUM(I352:I356)</f>
        <v>0</v>
      </c>
      <c r="J351" s="32">
        <f t="shared" si="128"/>
        <v>0</v>
      </c>
      <c r="K351" s="32">
        <f t="shared" si="128"/>
        <v>0</v>
      </c>
      <c r="L351" s="32">
        <f t="shared" si="128"/>
        <v>0</v>
      </c>
    </row>
    <row r="352" spans="1:12" ht="22.5" customHeight="1">
      <c r="A352" s="26"/>
      <c r="B352" s="33"/>
      <c r="C352" s="34"/>
      <c r="D352" s="39" t="s">
        <v>333</v>
      </c>
      <c r="E352" s="40" t="s">
        <v>334</v>
      </c>
      <c r="F352" s="31">
        <f t="shared" ref="F352:F356" si="129">+G352+H352+I352+J352+K352+L352</f>
        <v>0</v>
      </c>
      <c r="G352" s="31"/>
      <c r="H352" s="31"/>
      <c r="I352" s="32"/>
      <c r="J352" s="32"/>
      <c r="K352" s="32"/>
      <c r="L352" s="32"/>
    </row>
    <row r="353" spans="1:12" ht="22.5" customHeight="1">
      <c r="A353" s="26"/>
      <c r="B353" s="33"/>
      <c r="C353" s="34"/>
      <c r="D353" s="39" t="s">
        <v>335</v>
      </c>
      <c r="E353" s="40" t="s">
        <v>336</v>
      </c>
      <c r="F353" s="31">
        <f t="shared" si="129"/>
        <v>0</v>
      </c>
      <c r="G353" s="31"/>
      <c r="H353" s="31"/>
      <c r="I353" s="32"/>
      <c r="J353" s="32"/>
      <c r="K353" s="32"/>
      <c r="L353" s="32"/>
    </row>
    <row r="354" spans="1:12" ht="22.5" customHeight="1">
      <c r="A354" s="26"/>
      <c r="B354" s="33"/>
      <c r="C354" s="34"/>
      <c r="D354" s="39" t="s">
        <v>337</v>
      </c>
      <c r="E354" s="40" t="s">
        <v>338</v>
      </c>
      <c r="F354" s="31">
        <f t="shared" si="129"/>
        <v>0</v>
      </c>
      <c r="G354" s="31"/>
      <c r="H354" s="31"/>
      <c r="I354" s="32"/>
      <c r="J354" s="32"/>
      <c r="K354" s="32"/>
      <c r="L354" s="32"/>
    </row>
    <row r="355" spans="1:12" ht="22.5" customHeight="1">
      <c r="A355" s="26"/>
      <c r="B355" s="33"/>
      <c r="C355" s="34"/>
      <c r="D355" s="39">
        <v>7404</v>
      </c>
      <c r="E355" s="40" t="s">
        <v>339</v>
      </c>
      <c r="F355" s="31">
        <f t="shared" si="129"/>
        <v>0</v>
      </c>
      <c r="G355" s="31"/>
      <c r="H355" s="31"/>
      <c r="I355" s="32"/>
      <c r="J355" s="32"/>
      <c r="K355" s="32"/>
      <c r="L355" s="32"/>
    </row>
    <row r="356" spans="1:12" ht="22.5" customHeight="1">
      <c r="A356" s="26"/>
      <c r="B356" s="33"/>
      <c r="C356" s="34"/>
      <c r="D356" s="39">
        <v>7449</v>
      </c>
      <c r="E356" s="40" t="s">
        <v>340</v>
      </c>
      <c r="F356" s="31">
        <f t="shared" si="129"/>
        <v>0</v>
      </c>
      <c r="G356" s="31"/>
      <c r="H356" s="31"/>
      <c r="I356" s="32"/>
      <c r="J356" s="32"/>
      <c r="K356" s="32"/>
      <c r="L356" s="32"/>
    </row>
    <row r="357" spans="1:12" ht="22.5" customHeight="1">
      <c r="A357" s="26"/>
      <c r="B357" s="33"/>
      <c r="C357" s="34">
        <v>7450</v>
      </c>
      <c r="D357" s="39"/>
      <c r="E357" s="36" t="s">
        <v>341</v>
      </c>
      <c r="F357" s="32">
        <f t="shared" ref="F357:H357" si="130">SUM(F358:F359)</f>
        <v>0</v>
      </c>
      <c r="G357" s="32">
        <f t="shared" si="130"/>
        <v>0</v>
      </c>
      <c r="H357" s="32">
        <f t="shared" si="130"/>
        <v>0</v>
      </c>
      <c r="I357" s="32">
        <f t="shared" ref="I357:L357" si="131">SUM(I358:I359)</f>
        <v>0</v>
      </c>
      <c r="J357" s="32">
        <f t="shared" si="131"/>
        <v>0</v>
      </c>
      <c r="K357" s="32">
        <f t="shared" si="131"/>
        <v>0</v>
      </c>
      <c r="L357" s="32">
        <f t="shared" si="131"/>
        <v>0</v>
      </c>
    </row>
    <row r="358" spans="1:12" ht="22.5" customHeight="1">
      <c r="A358" s="26"/>
      <c r="B358" s="33"/>
      <c r="C358" s="34"/>
      <c r="D358" s="39">
        <v>7451</v>
      </c>
      <c r="E358" s="40" t="s">
        <v>342</v>
      </c>
      <c r="F358" s="31">
        <f t="shared" ref="F358:F359" si="132">+G358+H358+I358+J358+K358+L358</f>
        <v>0</v>
      </c>
      <c r="G358" s="31"/>
      <c r="H358" s="31"/>
      <c r="I358" s="32"/>
      <c r="J358" s="32"/>
      <c r="K358" s="32"/>
      <c r="L358" s="32"/>
    </row>
    <row r="359" spans="1:12" ht="22.5" customHeight="1">
      <c r="A359" s="26"/>
      <c r="B359" s="33"/>
      <c r="C359" s="34"/>
      <c r="D359" s="39">
        <v>7499</v>
      </c>
      <c r="E359" s="40" t="s">
        <v>216</v>
      </c>
      <c r="F359" s="31">
        <f t="shared" si="132"/>
        <v>0</v>
      </c>
      <c r="G359" s="31"/>
      <c r="H359" s="31"/>
      <c r="I359" s="32"/>
      <c r="J359" s="32"/>
      <c r="K359" s="32"/>
      <c r="L359" s="32"/>
    </row>
    <row r="360" spans="1:12" ht="22.5" customHeight="1">
      <c r="A360" s="26"/>
      <c r="B360" s="33"/>
      <c r="C360" s="34">
        <v>7750</v>
      </c>
      <c r="D360" s="45"/>
      <c r="E360" s="36" t="s">
        <v>299</v>
      </c>
      <c r="F360" s="32">
        <f t="shared" ref="F360:H360" si="133">SUM(F361:F373)</f>
        <v>0</v>
      </c>
      <c r="G360" s="32">
        <f t="shared" si="133"/>
        <v>0</v>
      </c>
      <c r="H360" s="32">
        <f t="shared" si="133"/>
        <v>0</v>
      </c>
      <c r="I360" s="32">
        <f t="shared" ref="I360:L360" si="134">SUM(I361:I373)</f>
        <v>0</v>
      </c>
      <c r="J360" s="32">
        <f t="shared" si="134"/>
        <v>0</v>
      </c>
      <c r="K360" s="32">
        <f t="shared" si="134"/>
        <v>0</v>
      </c>
      <c r="L360" s="32">
        <f t="shared" si="134"/>
        <v>0</v>
      </c>
    </row>
    <row r="361" spans="1:12" ht="22.5" customHeight="1">
      <c r="A361" s="26"/>
      <c r="B361" s="33"/>
      <c r="C361" s="34"/>
      <c r="D361" s="39">
        <v>7751</v>
      </c>
      <c r="E361" s="42" t="s">
        <v>300</v>
      </c>
      <c r="F361" s="31">
        <f t="shared" ref="F361:F373" si="135">+G361+H361+I361+J361+K361+L361</f>
        <v>0</v>
      </c>
      <c r="G361" s="31"/>
      <c r="H361" s="31"/>
      <c r="I361" s="32"/>
      <c r="J361" s="32"/>
      <c r="K361" s="32"/>
      <c r="L361" s="32"/>
    </row>
    <row r="362" spans="1:12" ht="34.5" customHeight="1">
      <c r="A362" s="26"/>
      <c r="B362" s="33"/>
      <c r="C362" s="51"/>
      <c r="D362" s="52">
        <v>7753</v>
      </c>
      <c r="E362" s="42" t="s">
        <v>301</v>
      </c>
      <c r="F362" s="31">
        <f t="shared" si="135"/>
        <v>0</v>
      </c>
      <c r="G362" s="31"/>
      <c r="H362" s="31"/>
      <c r="I362" s="32"/>
      <c r="J362" s="32"/>
      <c r="K362" s="32"/>
      <c r="L362" s="32"/>
    </row>
    <row r="363" spans="1:12" ht="33.75" customHeight="1">
      <c r="A363" s="26"/>
      <c r="B363" s="33"/>
      <c r="C363" s="51"/>
      <c r="D363" s="52">
        <v>7754</v>
      </c>
      <c r="E363" s="42" t="s">
        <v>302</v>
      </c>
      <c r="F363" s="31">
        <f t="shared" si="135"/>
        <v>0</v>
      </c>
      <c r="G363" s="31"/>
      <c r="H363" s="31"/>
      <c r="I363" s="32"/>
      <c r="J363" s="32"/>
      <c r="K363" s="32"/>
      <c r="L363" s="32"/>
    </row>
    <row r="364" spans="1:12" ht="22.5" customHeight="1">
      <c r="A364" s="26"/>
      <c r="B364" s="33"/>
      <c r="C364" s="34"/>
      <c r="D364" s="39">
        <v>7756</v>
      </c>
      <c r="E364" s="42" t="s">
        <v>303</v>
      </c>
      <c r="F364" s="31">
        <f t="shared" si="135"/>
        <v>0</v>
      </c>
      <c r="G364" s="31"/>
      <c r="H364" s="31"/>
      <c r="I364" s="32"/>
      <c r="J364" s="32"/>
      <c r="K364" s="32"/>
      <c r="L364" s="32"/>
    </row>
    <row r="365" spans="1:12" ht="22.5" customHeight="1">
      <c r="A365" s="26"/>
      <c r="B365" s="33"/>
      <c r="C365" s="34"/>
      <c r="D365" s="39">
        <v>7757</v>
      </c>
      <c r="E365" s="42" t="s">
        <v>304</v>
      </c>
      <c r="F365" s="31">
        <f t="shared" si="135"/>
        <v>0</v>
      </c>
      <c r="G365" s="31"/>
      <c r="H365" s="31"/>
      <c r="I365" s="32"/>
      <c r="J365" s="32"/>
      <c r="K365" s="32"/>
      <c r="L365" s="32"/>
    </row>
    <row r="366" spans="1:12" ht="22.5" customHeight="1">
      <c r="A366" s="26"/>
      <c r="B366" s="33"/>
      <c r="C366" s="34"/>
      <c r="D366" s="39">
        <v>7761</v>
      </c>
      <c r="E366" s="42" t="s">
        <v>305</v>
      </c>
      <c r="F366" s="31">
        <f t="shared" si="135"/>
        <v>0</v>
      </c>
      <c r="G366" s="31"/>
      <c r="H366" s="31"/>
      <c r="I366" s="32"/>
      <c r="J366" s="32"/>
      <c r="K366" s="32"/>
      <c r="L366" s="32"/>
    </row>
    <row r="367" spans="1:12" ht="40.5" customHeight="1">
      <c r="A367" s="26"/>
      <c r="B367" s="33"/>
      <c r="C367" s="34"/>
      <c r="D367" s="39">
        <v>7762</v>
      </c>
      <c r="E367" s="42" t="s">
        <v>306</v>
      </c>
      <c r="F367" s="31">
        <f t="shared" si="135"/>
        <v>0</v>
      </c>
      <c r="G367" s="31"/>
      <c r="H367" s="31"/>
      <c r="I367" s="32"/>
      <c r="J367" s="32"/>
      <c r="K367" s="32"/>
      <c r="L367" s="32"/>
    </row>
    <row r="368" spans="1:12" ht="33.75" customHeight="1">
      <c r="A368" s="26"/>
      <c r="B368" s="33"/>
      <c r="C368" s="34"/>
      <c r="D368" s="39">
        <v>7763</v>
      </c>
      <c r="E368" s="42" t="s">
        <v>307</v>
      </c>
      <c r="F368" s="31">
        <f t="shared" si="135"/>
        <v>0</v>
      </c>
      <c r="G368" s="31"/>
      <c r="H368" s="31"/>
      <c r="I368" s="32"/>
      <c r="J368" s="32"/>
      <c r="K368" s="32"/>
      <c r="L368" s="32"/>
    </row>
    <row r="369" spans="1:12" ht="22.5" customHeight="1">
      <c r="A369" s="26"/>
      <c r="B369" s="33"/>
      <c r="C369" s="34"/>
      <c r="D369" s="39">
        <v>7764</v>
      </c>
      <c r="E369" s="42" t="s">
        <v>308</v>
      </c>
      <c r="F369" s="31">
        <f t="shared" si="135"/>
        <v>0</v>
      </c>
      <c r="G369" s="31"/>
      <c r="H369" s="31"/>
      <c r="I369" s="32"/>
      <c r="J369" s="32"/>
      <c r="K369" s="32"/>
      <c r="L369" s="32"/>
    </row>
    <row r="370" spans="1:12" ht="22.5" customHeight="1">
      <c r="A370" s="26"/>
      <c r="B370" s="33"/>
      <c r="C370" s="34"/>
      <c r="D370" s="39">
        <v>7765</v>
      </c>
      <c r="E370" s="42" t="s">
        <v>309</v>
      </c>
      <c r="F370" s="31">
        <f t="shared" si="135"/>
        <v>0</v>
      </c>
      <c r="G370" s="31"/>
      <c r="H370" s="31"/>
      <c r="I370" s="32"/>
      <c r="J370" s="32"/>
      <c r="K370" s="32"/>
      <c r="L370" s="32"/>
    </row>
    <row r="371" spans="1:12" ht="22.5" customHeight="1">
      <c r="A371" s="26"/>
      <c r="B371" s="33"/>
      <c r="C371" s="34"/>
      <c r="D371" s="39">
        <v>7766</v>
      </c>
      <c r="E371" s="42" t="s">
        <v>310</v>
      </c>
      <c r="F371" s="31">
        <f t="shared" si="135"/>
        <v>0</v>
      </c>
      <c r="G371" s="31"/>
      <c r="H371" s="31"/>
      <c r="I371" s="32"/>
      <c r="J371" s="32"/>
      <c r="K371" s="32"/>
      <c r="L371" s="32"/>
    </row>
    <row r="372" spans="1:12" ht="22.5" customHeight="1">
      <c r="A372" s="26"/>
      <c r="B372" s="33"/>
      <c r="C372" s="34"/>
      <c r="D372" s="39">
        <v>7767</v>
      </c>
      <c r="E372" s="42" t="s">
        <v>311</v>
      </c>
      <c r="F372" s="31">
        <f t="shared" si="135"/>
        <v>0</v>
      </c>
      <c r="G372" s="31"/>
      <c r="H372" s="31"/>
      <c r="I372" s="32"/>
      <c r="J372" s="32"/>
      <c r="K372" s="32"/>
      <c r="L372" s="32"/>
    </row>
    <row r="373" spans="1:12" ht="22.5" customHeight="1">
      <c r="A373" s="26"/>
      <c r="B373" s="33"/>
      <c r="C373" s="34"/>
      <c r="D373" s="39">
        <v>7799</v>
      </c>
      <c r="E373" s="42" t="s">
        <v>312</v>
      </c>
      <c r="F373" s="31">
        <f t="shared" si="135"/>
        <v>0</v>
      </c>
      <c r="G373" s="31"/>
      <c r="H373" s="31"/>
      <c r="I373" s="32"/>
      <c r="J373" s="32"/>
      <c r="K373" s="32"/>
      <c r="L373" s="32"/>
    </row>
    <row r="374" spans="1:12" ht="30" customHeight="1">
      <c r="A374" s="26"/>
      <c r="B374" s="33"/>
      <c r="C374" s="34">
        <v>7850</v>
      </c>
      <c r="D374" s="45"/>
      <c r="E374" s="41" t="s">
        <v>313</v>
      </c>
      <c r="F374" s="32">
        <f t="shared" ref="F374:H374" si="136">SUM(F375:F379)</f>
        <v>0</v>
      </c>
      <c r="G374" s="32">
        <f t="shared" si="136"/>
        <v>0</v>
      </c>
      <c r="H374" s="32">
        <f t="shared" si="136"/>
        <v>0</v>
      </c>
      <c r="I374" s="32">
        <f t="shared" ref="I374:L374" si="137">SUM(I375:I379)</f>
        <v>0</v>
      </c>
      <c r="J374" s="32">
        <f t="shared" si="137"/>
        <v>0</v>
      </c>
      <c r="K374" s="32">
        <f t="shared" si="137"/>
        <v>0</v>
      </c>
      <c r="L374" s="32">
        <f t="shared" si="137"/>
        <v>0</v>
      </c>
    </row>
    <row r="375" spans="1:12" ht="22.5" customHeight="1">
      <c r="A375" s="26"/>
      <c r="B375" s="33"/>
      <c r="C375" s="34"/>
      <c r="D375" s="39">
        <v>7851</v>
      </c>
      <c r="E375" s="42" t="s">
        <v>314</v>
      </c>
      <c r="F375" s="31">
        <f t="shared" ref="F375:F379" si="138">+G375+H375+I375+J375+K375+L375</f>
        <v>0</v>
      </c>
      <c r="G375" s="31"/>
      <c r="H375" s="31"/>
      <c r="I375" s="32"/>
      <c r="J375" s="32"/>
      <c r="K375" s="32"/>
      <c r="L375" s="32"/>
    </row>
    <row r="376" spans="1:12" ht="22.5" customHeight="1">
      <c r="A376" s="26"/>
      <c r="B376" s="33"/>
      <c r="C376" s="34"/>
      <c r="D376" s="39">
        <v>7852</v>
      </c>
      <c r="E376" s="42" t="s">
        <v>315</v>
      </c>
      <c r="F376" s="31">
        <f t="shared" si="138"/>
        <v>0</v>
      </c>
      <c r="G376" s="31"/>
      <c r="H376" s="31"/>
      <c r="I376" s="32"/>
      <c r="J376" s="32"/>
      <c r="K376" s="32"/>
      <c r="L376" s="32"/>
    </row>
    <row r="377" spans="1:12" ht="22.5" customHeight="1">
      <c r="A377" s="26"/>
      <c r="B377" s="33"/>
      <c r="C377" s="34"/>
      <c r="D377" s="39">
        <v>7853</v>
      </c>
      <c r="E377" s="42" t="s">
        <v>316</v>
      </c>
      <c r="F377" s="31">
        <f t="shared" si="138"/>
        <v>0</v>
      </c>
      <c r="G377" s="31"/>
      <c r="H377" s="31"/>
      <c r="I377" s="32"/>
      <c r="J377" s="32"/>
      <c r="K377" s="32"/>
      <c r="L377" s="32"/>
    </row>
    <row r="378" spans="1:12" ht="50.25" customHeight="1">
      <c r="A378" s="26"/>
      <c r="B378" s="33"/>
      <c r="C378" s="34"/>
      <c r="D378" s="39">
        <v>7854</v>
      </c>
      <c r="E378" s="42" t="s">
        <v>317</v>
      </c>
      <c r="F378" s="31">
        <f t="shared" si="138"/>
        <v>0</v>
      </c>
      <c r="G378" s="31"/>
      <c r="H378" s="31"/>
      <c r="I378" s="32"/>
      <c r="J378" s="32"/>
      <c r="K378" s="32"/>
      <c r="L378" s="32"/>
    </row>
    <row r="379" spans="1:12" ht="22.5" customHeight="1">
      <c r="A379" s="26"/>
      <c r="B379" s="33"/>
      <c r="C379" s="34"/>
      <c r="D379" s="39">
        <v>7899</v>
      </c>
      <c r="E379" s="42" t="s">
        <v>216</v>
      </c>
      <c r="F379" s="31">
        <f t="shared" si="138"/>
        <v>0</v>
      </c>
      <c r="G379" s="31"/>
      <c r="H379" s="31"/>
      <c r="I379" s="32"/>
      <c r="J379" s="32"/>
      <c r="K379" s="32"/>
      <c r="L379" s="32"/>
    </row>
    <row r="380" spans="1:12" ht="45.75" customHeight="1">
      <c r="A380" s="26"/>
      <c r="B380" s="33"/>
      <c r="C380" s="34">
        <v>7950</v>
      </c>
      <c r="D380" s="45"/>
      <c r="E380" s="41" t="s">
        <v>318</v>
      </c>
      <c r="F380" s="32">
        <f t="shared" ref="F380:H380" si="139">SUM(F381:F385)</f>
        <v>0</v>
      </c>
      <c r="G380" s="32">
        <f t="shared" si="139"/>
        <v>0</v>
      </c>
      <c r="H380" s="32">
        <f t="shared" si="139"/>
        <v>0</v>
      </c>
      <c r="I380" s="32">
        <f t="shared" ref="I380:L380" si="140">SUM(I381:I385)</f>
        <v>0</v>
      </c>
      <c r="J380" s="32">
        <f t="shared" si="140"/>
        <v>0</v>
      </c>
      <c r="K380" s="32">
        <f t="shared" si="140"/>
        <v>0</v>
      </c>
      <c r="L380" s="32">
        <f t="shared" si="140"/>
        <v>0</v>
      </c>
    </row>
    <row r="381" spans="1:12" ht="22.5" customHeight="1">
      <c r="A381" s="26"/>
      <c r="B381" s="33"/>
      <c r="C381" s="34"/>
      <c r="D381" s="39">
        <v>7951</v>
      </c>
      <c r="E381" s="42" t="s">
        <v>319</v>
      </c>
      <c r="F381" s="31">
        <f t="shared" ref="F381:F385" si="141">+G381+H381+I381+J381+K381+L381</f>
        <v>0</v>
      </c>
      <c r="G381" s="31"/>
      <c r="H381" s="31"/>
      <c r="I381" s="32"/>
      <c r="J381" s="32"/>
      <c r="K381" s="32"/>
      <c r="L381" s="32"/>
    </row>
    <row r="382" spans="1:12" ht="22.5" customHeight="1">
      <c r="A382" s="26"/>
      <c r="B382" s="33"/>
      <c r="C382" s="34"/>
      <c r="D382" s="39">
        <v>7952</v>
      </c>
      <c r="E382" s="42" t="s">
        <v>320</v>
      </c>
      <c r="F382" s="31">
        <f t="shared" si="141"/>
        <v>0</v>
      </c>
      <c r="G382" s="31"/>
      <c r="H382" s="31"/>
      <c r="I382" s="32"/>
      <c r="J382" s="32"/>
      <c r="K382" s="32"/>
      <c r="L382" s="32"/>
    </row>
    <row r="383" spans="1:12" ht="22.5" customHeight="1">
      <c r="A383" s="26"/>
      <c r="B383" s="33"/>
      <c r="C383" s="34"/>
      <c r="D383" s="39">
        <v>7953</v>
      </c>
      <c r="E383" s="42" t="s">
        <v>321</v>
      </c>
      <c r="F383" s="31">
        <f t="shared" si="141"/>
        <v>0</v>
      </c>
      <c r="G383" s="31"/>
      <c r="H383" s="31"/>
      <c r="I383" s="32"/>
      <c r="J383" s="32"/>
      <c r="K383" s="32"/>
      <c r="L383" s="32"/>
    </row>
    <row r="384" spans="1:12" ht="22.5" customHeight="1">
      <c r="A384" s="26"/>
      <c r="B384" s="33"/>
      <c r="C384" s="34"/>
      <c r="D384" s="44">
        <v>7954</v>
      </c>
      <c r="E384" s="42" t="s">
        <v>322</v>
      </c>
      <c r="F384" s="31">
        <f t="shared" si="141"/>
        <v>0</v>
      </c>
      <c r="G384" s="31"/>
      <c r="H384" s="31"/>
      <c r="I384" s="32"/>
      <c r="J384" s="32"/>
      <c r="K384" s="32"/>
      <c r="L384" s="32"/>
    </row>
    <row r="385" spans="1:12" ht="22.5" customHeight="1">
      <c r="A385" s="26"/>
      <c r="B385" s="33"/>
      <c r="C385" s="34"/>
      <c r="D385" s="39">
        <v>7999</v>
      </c>
      <c r="E385" s="42" t="s">
        <v>323</v>
      </c>
      <c r="F385" s="31">
        <f t="shared" si="141"/>
        <v>0</v>
      </c>
      <c r="G385" s="31"/>
      <c r="H385" s="31"/>
      <c r="I385" s="32"/>
      <c r="J385" s="32"/>
      <c r="K385" s="32"/>
      <c r="L385" s="32"/>
    </row>
    <row r="386" spans="1:12" ht="22.5" customHeight="1">
      <c r="A386" s="26"/>
      <c r="B386" s="33"/>
      <c r="C386" s="34">
        <v>8000</v>
      </c>
      <c r="D386" s="45"/>
      <c r="E386" s="53" t="s">
        <v>324</v>
      </c>
      <c r="F386" s="32">
        <f t="shared" ref="F386:H386" si="142">SUM(F387:F390)</f>
        <v>0</v>
      </c>
      <c r="G386" s="32">
        <f t="shared" si="142"/>
        <v>0</v>
      </c>
      <c r="H386" s="32">
        <f t="shared" si="142"/>
        <v>0</v>
      </c>
      <c r="I386" s="32">
        <f t="shared" ref="I386:L386" si="143">SUM(I387:I390)</f>
        <v>0</v>
      </c>
      <c r="J386" s="32">
        <f t="shared" si="143"/>
        <v>0</v>
      </c>
      <c r="K386" s="32">
        <f t="shared" si="143"/>
        <v>0</v>
      </c>
      <c r="L386" s="32">
        <f t="shared" si="143"/>
        <v>0</v>
      </c>
    </row>
    <row r="387" spans="1:12" ht="22.5" customHeight="1">
      <c r="A387" s="26"/>
      <c r="B387" s="37"/>
      <c r="C387" s="38"/>
      <c r="D387" s="39">
        <v>8004</v>
      </c>
      <c r="E387" s="54" t="s">
        <v>325</v>
      </c>
      <c r="F387" s="31">
        <f t="shared" ref="F387:F390" si="144">+G387+H387+I387+J387+K387+L387</f>
        <v>0</v>
      </c>
      <c r="G387" s="31"/>
      <c r="H387" s="31"/>
      <c r="I387" s="32"/>
      <c r="J387" s="32"/>
      <c r="K387" s="32"/>
      <c r="L387" s="32"/>
    </row>
    <row r="388" spans="1:12" ht="22.5" customHeight="1">
      <c r="A388" s="26"/>
      <c r="B388" s="33"/>
      <c r="C388" s="34"/>
      <c r="D388" s="44">
        <v>8006</v>
      </c>
      <c r="E388" s="42" t="s">
        <v>326</v>
      </c>
      <c r="F388" s="31">
        <f t="shared" si="144"/>
        <v>0</v>
      </c>
      <c r="G388" s="31"/>
      <c r="H388" s="31"/>
      <c r="I388" s="32"/>
      <c r="J388" s="32"/>
      <c r="K388" s="32"/>
      <c r="L388" s="32"/>
    </row>
    <row r="389" spans="1:12" ht="22.5" customHeight="1">
      <c r="A389" s="26"/>
      <c r="B389" s="33"/>
      <c r="C389" s="34"/>
      <c r="D389" s="44">
        <v>8008</v>
      </c>
      <c r="E389" s="42" t="s">
        <v>327</v>
      </c>
      <c r="F389" s="31">
        <f t="shared" si="144"/>
        <v>0</v>
      </c>
      <c r="G389" s="31"/>
      <c r="H389" s="31"/>
      <c r="I389" s="32"/>
      <c r="J389" s="32"/>
      <c r="K389" s="32"/>
      <c r="L389" s="32"/>
    </row>
    <row r="390" spans="1:12" ht="22.5" customHeight="1">
      <c r="A390" s="26"/>
      <c r="B390" s="33"/>
      <c r="C390" s="34"/>
      <c r="D390" s="39">
        <v>8049</v>
      </c>
      <c r="E390" s="42" t="s">
        <v>328</v>
      </c>
      <c r="F390" s="31">
        <f t="shared" si="144"/>
        <v>0</v>
      </c>
      <c r="G390" s="31"/>
      <c r="H390" s="31"/>
      <c r="I390" s="32"/>
      <c r="J390" s="32"/>
      <c r="K390" s="32"/>
      <c r="L390" s="32"/>
    </row>
  </sheetData>
  <mergeCells count="17">
    <mergeCell ref="H1:L1"/>
    <mergeCell ref="G9:H9"/>
    <mergeCell ref="I9:I10"/>
    <mergeCell ref="J9:J10"/>
    <mergeCell ref="L8:L10"/>
    <mergeCell ref="A6:L6"/>
    <mergeCell ref="K7:L7"/>
    <mergeCell ref="A8:A10"/>
    <mergeCell ref="B8:B10"/>
    <mergeCell ref="C8:C10"/>
    <mergeCell ref="D8:D10"/>
    <mergeCell ref="E8:E10"/>
    <mergeCell ref="F8:F10"/>
    <mergeCell ref="G8:J8"/>
    <mergeCell ref="K8:K10"/>
    <mergeCell ref="A5:L5"/>
    <mergeCell ref="H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TH SU DUNG</vt:lpstr>
      <vt:lpstr>Cai cach tien luong</vt:lpstr>
      <vt:lpstr>Kết dư</vt:lpstr>
      <vt:lpstr>Bang DC cackhoanthu</vt:lpstr>
      <vt:lpstr>Xác định số tiết kiệm</vt:lpstr>
      <vt:lpstr>1B</vt:lpstr>
      <vt:lpstr>1C_phần 1</vt:lpstr>
      <vt:lpstr>1C_phần 2</vt:lpstr>
      <vt:lpstr>'Kết dư'!Print_Area</vt:lpstr>
      <vt:lpstr>'TH SU DUNG'!Print_Area</vt:lpstr>
      <vt:lpstr>'TH SU DUNG'!Print_Titles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Vo Nguyen Thanh Nhan</cp:lastModifiedBy>
  <cp:lastPrinted>2022-12-12T03:34:37Z</cp:lastPrinted>
  <dcterms:created xsi:type="dcterms:W3CDTF">2019-03-14T11:37:56Z</dcterms:created>
  <dcterms:modified xsi:type="dcterms:W3CDTF">2023-12-14T03:16:11Z</dcterms:modified>
</cp:coreProperties>
</file>